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'PC-Version'!$A$1:$BD$106</definedName>
  </definedNames>
  <calcPr fullCalcOnLoad="1"/>
</workbook>
</file>

<file path=xl/sharedStrings.xml><?xml version="1.0" encoding="utf-8"?>
<sst xmlns="http://schemas.openxmlformats.org/spreadsheetml/2006/main" count="298" uniqueCount="78">
  <si>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</si>
  <si>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</si>
  <si>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</si>
  <si>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</si>
  <si>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</si>
  <si>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</si>
  <si>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</si>
  <si>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</si>
  <si>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</si>
  <si>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</si>
  <si>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</si>
  <si>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</si>
  <si>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</si>
  <si>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</si>
  <si>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</si>
  <si>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</si>
  <si>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</si>
  <si>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</si>
  <si>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</si>
  <si>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</si>
  <si>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</si>
  <si>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</si>
  <si>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</si>
  <si>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</si>
  <si>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</si>
  <si>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</si>
  <si>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</si>
  <si>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</si>
  <si>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</si>
  <si>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</si>
  <si>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</si>
  <si>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</si>
  <si>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Sonntag</t>
  </si>
  <si>
    <t>Spiel um Platz 3</t>
  </si>
  <si>
    <t>Finale</t>
  </si>
  <si>
    <t>Sieger Spiel 19</t>
  </si>
  <si>
    <t>Sieger Spiel 20</t>
  </si>
  <si>
    <t>1. Viertelfinale</t>
  </si>
  <si>
    <t>2. Viertelfinale</t>
  </si>
  <si>
    <t>3. Viertelfinale</t>
  </si>
  <si>
    <t>4. Viertelfinale</t>
  </si>
  <si>
    <t>Grp. 3.</t>
  </si>
  <si>
    <t>Zweitbester Gruppen Dritter</t>
  </si>
  <si>
    <t>Bester Gruppen Dritter</t>
  </si>
  <si>
    <t>Sieger Spiel 21</t>
  </si>
  <si>
    <t>Sieger Spiel 22</t>
  </si>
  <si>
    <t>IV. Endrunde</t>
  </si>
  <si>
    <t>V. Platzierungen</t>
  </si>
  <si>
    <t>1. Gruppe A</t>
  </si>
  <si>
    <t>1. Gruppe B</t>
  </si>
  <si>
    <t>2. Gruppe A</t>
  </si>
  <si>
    <t>2. Gruppe C</t>
  </si>
  <si>
    <t>2. Gruppe B</t>
  </si>
  <si>
    <t>1. Gruppe C</t>
  </si>
  <si>
    <t>Verlierer Spiel 23</t>
  </si>
  <si>
    <t>Sieger Spiel 23</t>
  </si>
  <si>
    <t>Verlierer Spiel 24</t>
  </si>
  <si>
    <t>Sieger Spiel 24</t>
  </si>
  <si>
    <t>1. Halbfinale</t>
  </si>
  <si>
    <t>2. Halbfinale</t>
  </si>
  <si>
    <t>Pl</t>
  </si>
  <si>
    <t>Platz</t>
  </si>
  <si>
    <t>JFV Südwest Löwen</t>
  </si>
  <si>
    <t>SG Rohrbach Steinweiler</t>
  </si>
  <si>
    <t>VfL Neuhofen</t>
  </si>
  <si>
    <t>JSG Zeiskam Hochstadt</t>
  </si>
  <si>
    <t>SV Wernersberg</t>
  </si>
  <si>
    <t>VTG Queichhambach</t>
  </si>
  <si>
    <t>VfB Iggelheim I</t>
  </si>
  <si>
    <t>VfB Iggelheim II</t>
  </si>
  <si>
    <t>VfB Annweiler II</t>
  </si>
  <si>
    <t>8. Junioren Cup 2014</t>
  </si>
  <si>
    <t>VfB Annweiler</t>
  </si>
  <si>
    <t>Fußball Feldturnier für - F - Junioren - Mannschaften</t>
  </si>
  <si>
    <t>auf dem Sportplatz des VfB Annweiler 1919 e.V.</t>
  </si>
  <si>
    <t>VfB Annweiler I</t>
  </si>
  <si>
    <t>SC Hauenstein</t>
  </si>
  <si>
    <t>JFV Südpfalz 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</si>
</sst>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7" fillId="20" borderId="1" applyNumberFormat="0" applyAlignment="0" applyProtection="0"/>
    <xf numFmtId="0" fontId="28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2" applyNumberFormat="0" applyAlignment="0" applyProtection="0"/>
    <xf numFmtId="0" fontId="33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23" borderId="9" applyNumberFormat="0" applyAlignment="0" applyProtection="0"/>
  </cellStyleXfs>
  <cellXfs count="38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readingOrder="2"/>
    </xf>
    <xf numFmtId="176" fontId="16" fillId="0" borderId="0" xfId="0" applyNumberFormat="1" applyFont="1" applyFill="1" applyBorder="1" applyAlignment="1">
      <alignment horizontal="center" vertical="justify" readingOrder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76" fontId="12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8" borderId="0" xfId="0" applyFill="1" applyBorder="1" applyAlignment="1">
      <alignment/>
    </xf>
    <xf numFmtId="0" fontId="0" fillId="8" borderId="0" xfId="0" applyFill="1" applyAlignment="1">
      <alignment/>
    </xf>
    <xf numFmtId="0" fontId="6" fillId="8" borderId="0" xfId="0" applyFont="1" applyFill="1" applyBorder="1" applyAlignment="1">
      <alignment/>
    </xf>
    <xf numFmtId="0" fontId="6" fillId="8" borderId="0" xfId="0" applyFont="1" applyFill="1" applyAlignment="1">
      <alignment/>
    </xf>
    <xf numFmtId="0" fontId="2" fillId="7" borderId="10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1" fillId="10" borderId="15" xfId="0" applyFont="1" applyFill="1" applyBorder="1" applyAlignment="1" applyProtection="1">
      <alignment horizontal="center" vertical="center"/>
      <protection hidden="1"/>
    </xf>
    <xf numFmtId="0" fontId="11" fillId="24" borderId="14" xfId="0" applyFont="1" applyFill="1" applyBorder="1" applyAlignment="1" applyProtection="1">
      <alignment horizontal="center" vertical="center"/>
      <protection hidden="1"/>
    </xf>
    <xf numFmtId="0" fontId="11" fillId="24" borderId="13" xfId="0" applyFont="1" applyFill="1" applyBorder="1" applyAlignment="1" applyProtection="1">
      <alignment horizontal="center" vertical="center"/>
      <protection hidden="1"/>
    </xf>
    <xf numFmtId="0" fontId="7" fillId="11" borderId="16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7" fillId="11" borderId="19" xfId="0" applyFont="1" applyFill="1" applyBorder="1" applyAlignment="1">
      <alignment horizontal="center" vertical="center"/>
    </xf>
    <xf numFmtId="0" fontId="7" fillId="11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7" fillId="24" borderId="20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176" fontId="0" fillId="4" borderId="32" xfId="0" applyNumberFormat="1" applyFill="1" applyBorder="1" applyAlignment="1">
      <alignment horizontal="center" vertical="center"/>
    </xf>
    <xf numFmtId="176" fontId="0" fillId="4" borderId="33" xfId="0" applyNumberFormat="1" applyFill="1" applyBorder="1" applyAlignment="1">
      <alignment horizontal="center" vertical="center"/>
    </xf>
    <xf numFmtId="176" fontId="0" fillId="4" borderId="34" xfId="0" applyNumberFormat="1" applyFill="1" applyBorder="1" applyAlignment="1">
      <alignment horizontal="center" vertical="center"/>
    </xf>
    <xf numFmtId="176" fontId="0" fillId="4" borderId="29" xfId="0" applyNumberFormat="1" applyFill="1" applyBorder="1" applyAlignment="1">
      <alignment horizontal="center" vertical="center"/>
    </xf>
    <xf numFmtId="176" fontId="0" fillId="4" borderId="30" xfId="0" applyNumberFormat="1" applyFill="1" applyBorder="1" applyAlignment="1">
      <alignment horizontal="center" vertical="center"/>
    </xf>
    <xf numFmtId="176" fontId="0" fillId="4" borderId="31" xfId="0" applyNumberFormat="1" applyFill="1" applyBorder="1" applyAlignment="1">
      <alignment horizontal="center" vertical="center"/>
    </xf>
    <xf numFmtId="0" fontId="7" fillId="18" borderId="17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center" vertical="center"/>
    </xf>
    <xf numFmtId="0" fontId="7" fillId="18" borderId="20" xfId="0" applyFont="1" applyFill="1" applyBorder="1" applyAlignment="1">
      <alignment horizontal="center" vertical="center"/>
    </xf>
    <xf numFmtId="176" fontId="0" fillId="4" borderId="35" xfId="0" applyNumberFormat="1" applyFill="1" applyBorder="1" applyAlignment="1">
      <alignment horizontal="center" vertical="center"/>
    </xf>
    <xf numFmtId="176" fontId="0" fillId="4" borderId="36" xfId="0" applyNumberFormat="1" applyFill="1" applyBorder="1" applyAlignment="1">
      <alignment horizontal="center" vertical="center"/>
    </xf>
    <xf numFmtId="176" fontId="0" fillId="4" borderId="37" xfId="0" applyNumberForma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5" xfId="0" applyFill="1" applyBorder="1" applyAlignment="1">
      <alignment horizontal="center" vertical="center"/>
    </xf>
    <xf numFmtId="0" fontId="0" fillId="21" borderId="36" xfId="0" applyFill="1" applyBorder="1" applyAlignment="1">
      <alignment horizontal="center" vertical="center"/>
    </xf>
    <xf numFmtId="0" fontId="0" fillId="21" borderId="37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176" fontId="0" fillId="21" borderId="35" xfId="0" applyNumberFormat="1" applyFill="1" applyBorder="1" applyAlignment="1">
      <alignment horizontal="center" vertical="center"/>
    </xf>
    <xf numFmtId="176" fontId="0" fillId="21" borderId="36" xfId="0" applyNumberFormat="1" applyFill="1" applyBorder="1" applyAlignment="1">
      <alignment horizontal="center" vertical="center"/>
    </xf>
    <xf numFmtId="176" fontId="0" fillId="21" borderId="37" xfId="0" applyNumberFormat="1" applyFill="1" applyBorder="1" applyAlignment="1">
      <alignment horizontal="center" vertical="center"/>
    </xf>
    <xf numFmtId="176" fontId="0" fillId="21" borderId="29" xfId="0" applyNumberFormat="1" applyFill="1" applyBorder="1" applyAlignment="1">
      <alignment horizontal="center" vertical="center"/>
    </xf>
    <xf numFmtId="176" fontId="0" fillId="21" borderId="30" xfId="0" applyNumberFormat="1" applyFill="1" applyBorder="1" applyAlignment="1">
      <alignment horizontal="center" vertical="center"/>
    </xf>
    <xf numFmtId="176" fontId="0" fillId="21" borderId="31" xfId="0" applyNumberFormat="1" applyFill="1" applyBorder="1" applyAlignment="1">
      <alignment horizontal="center" vertical="center"/>
    </xf>
    <xf numFmtId="0" fontId="0" fillId="4" borderId="38" xfId="0" applyFill="1" applyBorder="1" applyAlignment="1">
      <alignment horizontal="left" vertical="center" shrinkToFit="1"/>
    </xf>
    <xf numFmtId="0" fontId="0" fillId="4" borderId="39" xfId="0" applyFill="1" applyBorder="1" applyAlignment="1">
      <alignment horizontal="left" vertical="center" shrinkToFit="1"/>
    </xf>
    <xf numFmtId="0" fontId="0" fillId="4" borderId="40" xfId="0" applyFill="1" applyBorder="1" applyAlignment="1">
      <alignment horizontal="left" vertical="center" shrinkToFit="1"/>
    </xf>
    <xf numFmtId="0" fontId="0" fillId="4" borderId="12" xfId="0" applyFill="1" applyBorder="1" applyAlignment="1">
      <alignment horizontal="center" vertical="center"/>
    </xf>
    <xf numFmtId="0" fontId="0" fillId="21" borderId="38" xfId="0" applyFill="1" applyBorder="1" applyAlignment="1">
      <alignment horizontal="left" vertical="center" shrinkToFit="1"/>
    </xf>
    <xf numFmtId="0" fontId="0" fillId="21" borderId="39" xfId="0" applyFill="1" applyBorder="1" applyAlignment="1">
      <alignment horizontal="left" vertical="center" shrinkToFit="1"/>
    </xf>
    <xf numFmtId="0" fontId="0" fillId="21" borderId="40" xfId="0" applyFill="1" applyBorder="1" applyAlignment="1">
      <alignment horizontal="left" vertical="center" shrinkToFit="1"/>
    </xf>
    <xf numFmtId="0" fontId="0" fillId="21" borderId="4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6" fontId="0" fillId="7" borderId="35" xfId="0" applyNumberFormat="1" applyFill="1" applyBorder="1" applyAlignment="1">
      <alignment horizontal="center" vertical="center"/>
    </xf>
    <xf numFmtId="176" fontId="0" fillId="7" borderId="36" xfId="0" applyNumberFormat="1" applyFill="1" applyBorder="1" applyAlignment="1">
      <alignment horizontal="center" vertical="center"/>
    </xf>
    <xf numFmtId="176" fontId="0" fillId="7" borderId="37" xfId="0" applyNumberForma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176" fontId="0" fillId="7" borderId="29" xfId="0" applyNumberFormat="1" applyFill="1" applyBorder="1" applyAlignment="1">
      <alignment horizontal="center" vertical="center"/>
    </xf>
    <xf numFmtId="176" fontId="0" fillId="7" borderId="30" xfId="0" applyNumberFormat="1" applyFill="1" applyBorder="1" applyAlignment="1">
      <alignment horizontal="center" vertical="center"/>
    </xf>
    <xf numFmtId="176" fontId="0" fillId="7" borderId="31" xfId="0" applyNumberForma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42" xfId="0" applyFill="1" applyBorder="1" applyAlignment="1">
      <alignment horizontal="left" vertical="center" shrinkToFit="1"/>
    </xf>
    <xf numFmtId="0" fontId="0" fillId="4" borderId="30" xfId="0" applyFill="1" applyBorder="1" applyAlignment="1">
      <alignment horizontal="left" vertical="center" shrinkToFit="1"/>
    </xf>
    <xf numFmtId="0" fontId="0" fillId="4" borderId="43" xfId="0" applyFill="1" applyBorder="1" applyAlignment="1">
      <alignment horizontal="left" vertical="center" shrinkToFit="1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44" xfId="0" applyFill="1" applyBorder="1" applyAlignment="1">
      <alignment horizontal="left" vertical="center" shrinkToFit="1"/>
    </xf>
    <xf numFmtId="0" fontId="0" fillId="4" borderId="33" xfId="0" applyFill="1" applyBorder="1" applyAlignment="1">
      <alignment horizontal="left" vertical="center" shrinkToFit="1"/>
    </xf>
    <xf numFmtId="0" fontId="0" fillId="4" borderId="45" xfId="0" applyFill="1" applyBorder="1" applyAlignment="1">
      <alignment horizontal="left" vertical="center" shrinkToFit="1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 shrinkToFit="1"/>
    </xf>
    <xf numFmtId="0" fontId="6" fillId="4" borderId="25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left" vertical="center" shrinkToFit="1"/>
    </xf>
    <xf numFmtId="0" fontId="0" fillId="7" borderId="44" xfId="0" applyFont="1" applyFill="1" applyBorder="1" applyAlignment="1">
      <alignment horizontal="left" vertical="center" shrinkToFit="1"/>
    </xf>
    <xf numFmtId="0" fontId="7" fillId="24" borderId="17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0" fillId="4" borderId="47" xfId="0" applyFont="1" applyFill="1" applyBorder="1" applyAlignment="1">
      <alignment horizontal="center"/>
    </xf>
    <xf numFmtId="0" fontId="0" fillId="21" borderId="42" xfId="0" applyFill="1" applyBorder="1" applyAlignment="1">
      <alignment horizontal="left" vertical="center" shrinkToFit="1"/>
    </xf>
    <xf numFmtId="0" fontId="0" fillId="21" borderId="30" xfId="0" applyFill="1" applyBorder="1" applyAlignment="1">
      <alignment horizontal="left" vertical="center" shrinkToFit="1"/>
    </xf>
    <xf numFmtId="0" fontId="0" fillId="21" borderId="43" xfId="0" applyFill="1" applyBorder="1" applyAlignment="1">
      <alignment horizontal="left" vertical="center" shrinkToFit="1"/>
    </xf>
    <xf numFmtId="0" fontId="0" fillId="21" borderId="48" xfId="0" applyFill="1" applyBorder="1" applyAlignment="1">
      <alignment horizontal="center" vertical="center"/>
    </xf>
    <xf numFmtId="0" fontId="0" fillId="4" borderId="10" xfId="0" applyFont="1" applyFill="1" applyBorder="1" applyAlignment="1">
      <alignment horizontal="left" vertical="center" shrinkToFit="1"/>
    </xf>
    <xf numFmtId="0" fontId="0" fillId="4" borderId="49" xfId="0" applyFont="1" applyFill="1" applyBorder="1" applyAlignment="1">
      <alignment horizontal="left" vertical="center" shrinkToFit="1"/>
    </xf>
    <xf numFmtId="0" fontId="0" fillId="21" borderId="13" xfId="0" applyFont="1" applyFill="1" applyBorder="1" applyAlignment="1">
      <alignment horizontal="left" vertical="center" shrinkToFit="1"/>
    </xf>
    <xf numFmtId="0" fontId="0" fillId="21" borderId="44" xfId="0" applyFont="1" applyFill="1" applyBorder="1" applyAlignment="1">
      <alignment horizontal="left" vertical="center" shrinkToFit="1"/>
    </xf>
    <xf numFmtId="0" fontId="0" fillId="7" borderId="2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44" xfId="0" applyFill="1" applyBorder="1" applyAlignment="1">
      <alignment horizontal="left" vertical="center" shrinkToFit="1"/>
    </xf>
    <xf numFmtId="0" fontId="0" fillId="7" borderId="33" xfId="0" applyFill="1" applyBorder="1" applyAlignment="1">
      <alignment horizontal="left" vertical="center" shrinkToFit="1"/>
    </xf>
    <xf numFmtId="0" fontId="0" fillId="7" borderId="45" xfId="0" applyFill="1" applyBorder="1" applyAlignment="1">
      <alignment horizontal="left" vertical="center" shrinkToFit="1"/>
    </xf>
    <xf numFmtId="0" fontId="0" fillId="7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42" xfId="0" applyFill="1" applyBorder="1" applyAlignment="1">
      <alignment horizontal="left" vertical="center" shrinkToFit="1"/>
    </xf>
    <xf numFmtId="0" fontId="0" fillId="7" borderId="30" xfId="0" applyFill="1" applyBorder="1" applyAlignment="1">
      <alignment horizontal="left" vertical="center" shrinkToFit="1"/>
    </xf>
    <xf numFmtId="0" fontId="0" fillId="7" borderId="43" xfId="0" applyFill="1" applyBorder="1" applyAlignment="1">
      <alignment horizontal="left" vertical="center" shrinkToFit="1"/>
    </xf>
    <xf numFmtId="0" fontId="0" fillId="7" borderId="2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38" xfId="0" applyFill="1" applyBorder="1" applyAlignment="1">
      <alignment horizontal="left" vertical="center" shrinkToFit="1"/>
    </xf>
    <xf numFmtId="0" fontId="0" fillId="7" borderId="39" xfId="0" applyFill="1" applyBorder="1" applyAlignment="1">
      <alignment horizontal="left" vertical="center" shrinkToFit="1"/>
    </xf>
    <xf numFmtId="0" fontId="0" fillId="7" borderId="40" xfId="0" applyFill="1" applyBorder="1" applyAlignment="1">
      <alignment horizontal="left" vertical="center" shrinkToFit="1"/>
    </xf>
    <xf numFmtId="0" fontId="0" fillId="7" borderId="35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20" fontId="0" fillId="4" borderId="51" xfId="0" applyNumberFormat="1" applyFont="1" applyFill="1" applyBorder="1" applyAlignment="1">
      <alignment horizontal="center" vertical="center"/>
    </xf>
    <xf numFmtId="20" fontId="0" fillId="4" borderId="52" xfId="0" applyNumberFormat="1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left" vertical="center" shrinkToFit="1"/>
    </xf>
    <xf numFmtId="0" fontId="0" fillId="4" borderId="13" xfId="0" applyFont="1" applyFill="1" applyBorder="1" applyAlignment="1">
      <alignment horizontal="left" vertical="center" shrinkToFit="1"/>
    </xf>
    <xf numFmtId="0" fontId="0" fillId="4" borderId="44" xfId="0" applyFont="1" applyFill="1" applyBorder="1" applyAlignment="1">
      <alignment horizontal="left" vertical="center" shrinkToFit="1"/>
    </xf>
    <xf numFmtId="0" fontId="2" fillId="4" borderId="4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20" fontId="0" fillId="4" borderId="36" xfId="0" applyNumberFormat="1" applyFont="1" applyFill="1" applyBorder="1" applyAlignment="1">
      <alignment horizontal="center" vertical="center"/>
    </xf>
    <xf numFmtId="20" fontId="0" fillId="4" borderId="50" xfId="0" applyNumberFormat="1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left" vertical="center" shrinkToFit="1"/>
    </xf>
    <xf numFmtId="20" fontId="0" fillId="21" borderId="51" xfId="0" applyNumberFormat="1" applyFont="1" applyFill="1" applyBorder="1" applyAlignment="1">
      <alignment horizontal="center" vertical="center"/>
    </xf>
    <xf numFmtId="20" fontId="0" fillId="21" borderId="52" xfId="0" applyNumberFormat="1" applyFont="1" applyFill="1" applyBorder="1" applyAlignment="1">
      <alignment horizontal="center" vertical="center"/>
    </xf>
    <xf numFmtId="0" fontId="0" fillId="21" borderId="45" xfId="0" applyFont="1" applyFill="1" applyBorder="1" applyAlignment="1">
      <alignment horizontal="left" vertical="center" shrinkToFit="1"/>
    </xf>
    <xf numFmtId="0" fontId="2" fillId="21" borderId="45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20" fontId="0" fillId="21" borderId="36" xfId="0" applyNumberFormat="1" applyFont="1" applyFill="1" applyBorder="1" applyAlignment="1">
      <alignment horizontal="center" vertical="center"/>
    </xf>
    <xf numFmtId="20" fontId="0" fillId="21" borderId="50" xfId="0" applyNumberFormat="1" applyFont="1" applyFill="1" applyBorder="1" applyAlignment="1">
      <alignment horizontal="center" vertical="center"/>
    </xf>
    <xf numFmtId="0" fontId="0" fillId="21" borderId="50" xfId="0" applyFont="1" applyFill="1" applyBorder="1" applyAlignment="1">
      <alignment horizontal="left" vertical="center" shrinkToFit="1"/>
    </xf>
    <xf numFmtId="0" fontId="0" fillId="21" borderId="10" xfId="0" applyFont="1" applyFill="1" applyBorder="1" applyAlignment="1">
      <alignment horizontal="left" vertical="center" shrinkToFit="1"/>
    </xf>
    <xf numFmtId="0" fontId="0" fillId="21" borderId="49" xfId="0" applyFont="1" applyFill="1" applyBorder="1" applyAlignment="1">
      <alignment horizontal="left" vertical="center" shrinkToFit="1"/>
    </xf>
    <xf numFmtId="0" fontId="2" fillId="21" borderId="50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2" fillId="21" borderId="44" xfId="0" applyFont="1" applyFill="1" applyBorder="1" applyAlignment="1">
      <alignment horizontal="center" vertical="center"/>
    </xf>
    <xf numFmtId="0" fontId="2" fillId="21" borderId="22" xfId="0" applyFont="1" applyFill="1" applyBorder="1" applyAlignment="1">
      <alignment horizontal="center" vertical="center"/>
    </xf>
    <xf numFmtId="0" fontId="2" fillId="21" borderId="49" xfId="0" applyFont="1" applyFill="1" applyBorder="1" applyAlignment="1">
      <alignment horizontal="center" vertical="center"/>
    </xf>
    <xf numFmtId="0" fontId="2" fillId="21" borderId="18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20" fontId="0" fillId="7" borderId="51" xfId="0" applyNumberFormat="1" applyFont="1" applyFill="1" applyBorder="1" applyAlignment="1">
      <alignment horizontal="center" vertical="center"/>
    </xf>
    <xf numFmtId="20" fontId="0" fillId="7" borderId="52" xfId="0" applyNumberFormat="1" applyFont="1" applyFill="1" applyBorder="1" applyAlignment="1">
      <alignment horizontal="center" vertical="center"/>
    </xf>
    <xf numFmtId="0" fontId="0" fillId="7" borderId="45" xfId="0" applyFont="1" applyFill="1" applyBorder="1" applyAlignment="1">
      <alignment horizontal="left" vertical="center" shrinkToFit="1"/>
    </xf>
    <xf numFmtId="20" fontId="0" fillId="7" borderId="36" xfId="0" applyNumberFormat="1" applyFont="1" applyFill="1" applyBorder="1" applyAlignment="1">
      <alignment horizontal="center" vertical="center"/>
    </xf>
    <xf numFmtId="20" fontId="0" fillId="7" borderId="50" xfId="0" applyNumberFormat="1" applyFont="1" applyFill="1" applyBorder="1" applyAlignment="1">
      <alignment horizontal="center" vertical="center"/>
    </xf>
    <xf numFmtId="0" fontId="0" fillId="7" borderId="50" xfId="0" applyFont="1" applyFill="1" applyBorder="1" applyAlignment="1">
      <alignment horizontal="left" vertical="center" shrinkToFit="1"/>
    </xf>
    <xf numFmtId="0" fontId="0" fillId="7" borderId="10" xfId="0" applyFont="1" applyFill="1" applyBorder="1" applyAlignment="1">
      <alignment horizontal="left" vertical="center" shrinkToFit="1"/>
    </xf>
    <xf numFmtId="0" fontId="0" fillId="7" borderId="49" xfId="0" applyFont="1" applyFill="1" applyBorder="1" applyAlignment="1">
      <alignment horizontal="left" vertical="center" shrinkToFit="1"/>
    </xf>
    <xf numFmtId="0" fontId="2" fillId="7" borderId="1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0" fontId="0" fillId="21" borderId="36" xfId="0" applyFont="1" applyFill="1" applyBorder="1" applyAlignment="1">
      <alignment horizontal="center" vertical="center"/>
    </xf>
    <xf numFmtId="0" fontId="0" fillId="21" borderId="33" xfId="0" applyFont="1" applyFill="1" applyBorder="1" applyAlignment="1">
      <alignment horizontal="center" vertical="center"/>
    </xf>
    <xf numFmtId="0" fontId="0" fillId="7" borderId="36" xfId="0" applyFont="1" applyFill="1" applyBorder="1" applyAlignment="1">
      <alignment horizontal="center" vertical="center"/>
    </xf>
    <xf numFmtId="0" fontId="0" fillId="21" borderId="35" xfId="0" applyFont="1" applyFill="1" applyBorder="1" applyAlignment="1">
      <alignment horizontal="center" vertical="center"/>
    </xf>
    <xf numFmtId="0" fontId="0" fillId="21" borderId="32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7" fillId="20" borderId="21" xfId="0" applyFont="1" applyFill="1" applyBorder="1" applyAlignment="1">
      <alignment vertical="center"/>
    </xf>
    <xf numFmtId="0" fontId="7" fillId="20" borderId="20" xfId="0" applyFont="1" applyFill="1" applyBorder="1" applyAlignment="1">
      <alignment vertical="center"/>
    </xf>
    <xf numFmtId="0" fontId="7" fillId="20" borderId="21" xfId="0" applyFont="1" applyFill="1" applyBorder="1" applyAlignment="1">
      <alignment horizontal="center" vertical="center"/>
    </xf>
    <xf numFmtId="0" fontId="7" fillId="20" borderId="19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47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wrapText="1" shrinkToFit="1"/>
    </xf>
    <xf numFmtId="0" fontId="6" fillId="7" borderId="0" xfId="0" applyFont="1" applyFill="1" applyBorder="1" applyAlignment="1">
      <alignment horizontal="left" shrinkToFit="1"/>
    </xf>
    <xf numFmtId="0" fontId="0" fillId="7" borderId="11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left" shrinkToFit="1"/>
    </xf>
    <xf numFmtId="0" fontId="7" fillId="20" borderId="53" xfId="0" applyFont="1" applyFill="1" applyBorder="1" applyAlignment="1">
      <alignment horizontal="center" vertical="center"/>
    </xf>
    <xf numFmtId="0" fontId="7" fillId="20" borderId="54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/>
    </xf>
    <xf numFmtId="0" fontId="0" fillId="21" borderId="26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0" fillId="21" borderId="47" xfId="0" applyFont="1" applyFill="1" applyBorder="1" applyAlignment="1">
      <alignment horizontal="center"/>
    </xf>
    <xf numFmtId="0" fontId="6" fillId="21" borderId="0" xfId="0" applyFont="1" applyFill="1" applyBorder="1" applyAlignment="1">
      <alignment horizontal="left" shrinkToFit="1"/>
    </xf>
    <xf numFmtId="0" fontId="6" fillId="4" borderId="11" xfId="0" applyFont="1" applyFill="1" applyBorder="1" applyAlignment="1">
      <alignment horizontal="left" shrinkToFit="1"/>
    </xf>
    <xf numFmtId="0" fontId="3" fillId="18" borderId="17" xfId="0" applyFont="1" applyFill="1" applyBorder="1" applyAlignment="1">
      <alignment horizontal="center"/>
    </xf>
    <xf numFmtId="0" fontId="3" fillId="18" borderId="19" xfId="0" applyFont="1" applyFill="1" applyBorder="1" applyAlignment="1">
      <alignment horizontal="center"/>
    </xf>
    <xf numFmtId="0" fontId="3" fillId="18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21" borderId="15" xfId="0" applyFont="1" applyFill="1" applyBorder="1" applyAlignment="1">
      <alignment horizontal="center"/>
    </xf>
    <xf numFmtId="0" fontId="0" fillId="21" borderId="2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11" borderId="17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8" borderId="0" xfId="0" applyFont="1" applyFill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6" fillId="21" borderId="15" xfId="0" applyFont="1" applyFill="1" applyBorder="1" applyAlignment="1">
      <alignment horizontal="left" shrinkToFit="1"/>
    </xf>
    <xf numFmtId="0" fontId="6" fillId="21" borderId="25" xfId="0" applyFont="1" applyFill="1" applyBorder="1" applyAlignment="1">
      <alignment horizontal="center"/>
    </xf>
    <xf numFmtId="0" fontId="6" fillId="21" borderId="11" xfId="0" applyFont="1" applyFill="1" applyBorder="1" applyAlignment="1">
      <alignment horizontal="center"/>
    </xf>
    <xf numFmtId="0" fontId="6" fillId="21" borderId="46" xfId="0" applyFont="1" applyFill="1" applyBorder="1" applyAlignment="1">
      <alignment horizontal="center"/>
    </xf>
    <xf numFmtId="0" fontId="6" fillId="21" borderId="0" xfId="0" applyFont="1" applyFill="1" applyBorder="1" applyAlignment="1">
      <alignment horizontal="center"/>
    </xf>
    <xf numFmtId="0" fontId="6" fillId="21" borderId="11" xfId="0" applyFont="1" applyFill="1" applyBorder="1" applyAlignment="1">
      <alignment horizontal="left" shrinkToFit="1"/>
    </xf>
    <xf numFmtId="0" fontId="11" fillId="10" borderId="23" xfId="0" applyFont="1" applyFill="1" applyBorder="1" applyAlignment="1" applyProtection="1">
      <alignment horizontal="center" vertical="center"/>
      <protection hidden="1"/>
    </xf>
    <xf numFmtId="0" fontId="11" fillId="10" borderId="15" xfId="0" applyFont="1" applyFill="1" applyBorder="1" applyAlignment="1" applyProtection="1">
      <alignment horizontal="center" vertical="center"/>
      <protection hidden="1"/>
    </xf>
    <xf numFmtId="0" fontId="11" fillId="10" borderId="15" xfId="0" applyFont="1" applyFill="1" applyBorder="1" applyAlignment="1" applyProtection="1">
      <alignment horizontal="left" vertical="center"/>
      <protection hidden="1"/>
    </xf>
    <xf numFmtId="0" fontId="11" fillId="10" borderId="24" xfId="0" applyFont="1" applyFill="1" applyBorder="1" applyAlignment="1" applyProtection="1">
      <alignment horizontal="left" vertical="center"/>
      <protection hidden="1"/>
    </xf>
    <xf numFmtId="0" fontId="7" fillId="10" borderId="17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7" fillId="18" borderId="16" xfId="0" applyFont="1" applyFill="1" applyBorder="1" applyAlignment="1">
      <alignment horizontal="center" vertical="center"/>
    </xf>
    <xf numFmtId="0" fontId="7" fillId="18" borderId="21" xfId="0" applyFont="1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21" borderId="32" xfId="0" applyFill="1" applyBorder="1" applyAlignment="1">
      <alignment horizontal="center" vertical="center"/>
    </xf>
    <xf numFmtId="0" fontId="0" fillId="21" borderId="33" xfId="0" applyFill="1" applyBorder="1" applyAlignment="1">
      <alignment horizontal="center" vertical="center"/>
    </xf>
    <xf numFmtId="0" fontId="0" fillId="21" borderId="34" xfId="0" applyFill="1" applyBorder="1" applyAlignment="1">
      <alignment horizontal="center" vertical="center"/>
    </xf>
    <xf numFmtId="176" fontId="0" fillId="7" borderId="32" xfId="0" applyNumberFormat="1" applyFill="1" applyBorder="1" applyAlignment="1">
      <alignment horizontal="center" vertical="center"/>
    </xf>
    <xf numFmtId="176" fontId="0" fillId="7" borderId="33" xfId="0" applyNumberFormat="1" applyFill="1" applyBorder="1" applyAlignment="1">
      <alignment horizontal="center" vertical="center"/>
    </xf>
    <xf numFmtId="176" fontId="0" fillId="7" borderId="34" xfId="0" applyNumberForma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176" fontId="0" fillId="21" borderId="32" xfId="0" applyNumberFormat="1" applyFill="1" applyBorder="1" applyAlignment="1">
      <alignment horizontal="center" vertical="center"/>
    </xf>
    <xf numFmtId="176" fontId="0" fillId="21" borderId="33" xfId="0" applyNumberFormat="1" applyFill="1" applyBorder="1" applyAlignment="1">
      <alignment horizontal="center" vertical="center"/>
    </xf>
    <xf numFmtId="176" fontId="0" fillId="21" borderId="34" xfId="0" applyNumberFormat="1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44" xfId="0" applyFill="1" applyBorder="1" applyAlignment="1">
      <alignment horizontal="left" vertical="center" shrinkToFit="1"/>
    </xf>
    <xf numFmtId="0" fontId="0" fillId="21" borderId="33" xfId="0" applyFill="1" applyBorder="1" applyAlignment="1">
      <alignment horizontal="left" vertical="center" shrinkToFit="1"/>
    </xf>
    <xf numFmtId="0" fontId="0" fillId="21" borderId="45" xfId="0" applyFill="1" applyBorder="1" applyAlignment="1">
      <alignment horizontal="left" vertical="center" shrinkToFit="1"/>
    </xf>
    <xf numFmtId="0" fontId="11" fillId="24" borderId="13" xfId="0" applyFont="1" applyFill="1" applyBorder="1" applyAlignment="1" applyProtection="1">
      <alignment horizontal="left" vertical="center"/>
      <protection hidden="1"/>
    </xf>
    <xf numFmtId="0" fontId="11" fillId="24" borderId="22" xfId="0" applyFont="1" applyFill="1" applyBorder="1" applyAlignment="1" applyProtection="1">
      <alignment horizontal="left" vertical="center"/>
      <protection hidden="1"/>
    </xf>
    <xf numFmtId="0" fontId="11" fillId="24" borderId="28" xfId="0" applyFont="1" applyFill="1" applyBorder="1" applyAlignment="1" applyProtection="1">
      <alignment horizontal="center" vertical="center"/>
      <protection hidden="1"/>
    </xf>
    <xf numFmtId="0" fontId="11" fillId="24" borderId="13" xfId="0" applyFont="1" applyFill="1" applyBorder="1" applyAlignment="1" applyProtection="1">
      <alignment horizontal="center" vertical="center"/>
      <protection hidden="1"/>
    </xf>
    <xf numFmtId="0" fontId="11" fillId="24" borderId="41" xfId="0" applyFont="1" applyFill="1" applyBorder="1" applyAlignment="1" applyProtection="1">
      <alignment horizontal="center" vertical="center"/>
      <protection hidden="1"/>
    </xf>
    <xf numFmtId="0" fontId="11" fillId="24" borderId="14" xfId="0" applyFont="1" applyFill="1" applyBorder="1" applyAlignment="1" applyProtection="1">
      <alignment horizontal="center" vertical="center"/>
      <protection hidden="1"/>
    </xf>
    <xf numFmtId="0" fontId="11" fillId="24" borderId="14" xfId="0" applyFont="1" applyFill="1" applyBorder="1" applyAlignment="1" applyProtection="1">
      <alignment horizontal="left" vertical="center"/>
      <protection hidden="1"/>
    </xf>
    <xf numFmtId="0" fontId="11" fillId="24" borderId="55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>
      <alignment horizontal="left" vertical="center" shrinkToFit="1"/>
    </xf>
    <xf numFmtId="0" fontId="7" fillId="10" borderId="20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6"/>
  <sheetViews>
    <sheetView showGridLines="0" tabSelected="1" zoomScale="112" zoomScaleNormal="112" zoomScaleSheetLayoutView="100" zoomScalePageLayoutView="0" workbookViewId="0" topLeftCell="A64">
      <selection activeCell="CB104" sqref="CB104"/>
    </sheetView>
  </sheetViews>
  <sheetFormatPr defaultColWidth="1.7109375" defaultRowHeight="12.75"/>
  <cols>
    <col min="1" max="55" width="1.7109375" style="0" customWidth="1"/>
    <col min="56" max="56" width="1.8515625" style="0" customWidth="1"/>
    <col min="57" max="57" width="3.57421875" style="30" bestFit="1" customWidth="1"/>
    <col min="58" max="58" width="2.8515625" style="30" hidden="1" customWidth="1"/>
    <col min="59" max="59" width="2.140625" style="30" hidden="1" customWidth="1"/>
    <col min="60" max="60" width="2.8515625" style="30" hidden="1" customWidth="1"/>
    <col min="61" max="72" width="1.7109375" style="30" hidden="1" customWidth="1"/>
    <col min="73" max="73" width="1.7109375" style="30" customWidth="1"/>
    <col min="74" max="74" width="3.57421875" style="31" bestFit="1" customWidth="1"/>
    <col min="75" max="75" width="1.7109375" style="31" customWidth="1"/>
    <col min="76" max="76" width="1.7109375" style="30" customWidth="1"/>
    <col min="77" max="77" width="12.28125" style="30" bestFit="1" customWidth="1"/>
    <col min="78" max="78" width="5.28125" style="30" bestFit="1" customWidth="1"/>
    <col min="79" max="79" width="3.57421875" style="30" bestFit="1" customWidth="1"/>
    <col min="80" max="80" width="2.00390625" style="30" bestFit="1" customWidth="1"/>
    <col min="81" max="81" width="3.57421875" style="32" bestFit="1" customWidth="1"/>
    <col min="82" max="82" width="5.8515625" style="32" bestFit="1" customWidth="1"/>
    <col min="83" max="84" width="1.7109375" style="32" customWidth="1"/>
    <col min="85" max="85" width="1.7109375" style="33" customWidth="1"/>
    <col min="86" max="88" width="3.57421875" style="33" bestFit="1" customWidth="1"/>
    <col min="89" max="139" width="1.7109375" style="33" customWidth="1"/>
    <col min="140" max="142" width="1.7109375" style="27" customWidth="1"/>
  </cols>
  <sheetData>
    <row r="1" spans="140:142" ht="7.5" customHeight="1">
      <c r="EJ1" s="7"/>
      <c r="EK1" s="7"/>
      <c r="EL1" s="7"/>
    </row>
    <row r="2" spans="1:142" ht="33" customHeight="1">
      <c r="A2" s="387" t="s">
        <v>71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8"/>
      <c r="EJ2" s="7"/>
      <c r="EK2" s="7"/>
      <c r="EL2" s="7"/>
    </row>
    <row r="3" spans="1:139" s="10" customFormat="1" ht="27" customHeight="1">
      <c r="A3" s="388" t="s">
        <v>72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21"/>
      <c r="AR3" s="21"/>
      <c r="AS3" s="21"/>
      <c r="AT3" s="21"/>
      <c r="AU3" s="21"/>
      <c r="AW3" s="21"/>
      <c r="AX3" s="21"/>
      <c r="AY3" s="21"/>
      <c r="AZ3" s="21"/>
      <c r="BA3" s="21"/>
      <c r="BB3" s="21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4"/>
      <c r="BY3" s="34"/>
      <c r="BZ3" s="34"/>
      <c r="CA3" s="34"/>
      <c r="CB3" s="34"/>
      <c r="CC3" s="36"/>
      <c r="CD3" s="36"/>
      <c r="CE3" s="36"/>
      <c r="CF3" s="36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</row>
    <row r="4" spans="1:139" s="2" customFormat="1" ht="15">
      <c r="A4" s="326" t="s">
        <v>73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80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9"/>
      <c r="BW4" s="39"/>
      <c r="BX4" s="38"/>
      <c r="BY4" s="38"/>
      <c r="BZ4" s="38"/>
      <c r="CA4" s="38"/>
      <c r="CB4" s="38"/>
      <c r="CC4" s="40"/>
      <c r="CD4" s="40"/>
      <c r="CE4" s="40"/>
      <c r="CF4" s="40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</row>
    <row r="5" spans="1:139" s="2" customFormat="1" ht="6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80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9"/>
      <c r="BW5" s="39"/>
      <c r="BX5" s="38"/>
      <c r="BY5" s="38"/>
      <c r="BZ5" s="38"/>
      <c r="CA5" s="38"/>
      <c r="CB5" s="38"/>
      <c r="CC5" s="40"/>
      <c r="CD5" s="40"/>
      <c r="CE5" s="40"/>
      <c r="CF5" s="40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</row>
    <row r="6" spans="12:139" s="2" customFormat="1" ht="15.75">
      <c r="L6" s="3" t="s">
        <v>0</v>
      </c>
      <c r="M6" s="336" t="s">
        <v>32</v>
      </c>
      <c r="N6" s="336"/>
      <c r="O6" s="336"/>
      <c r="P6" s="336"/>
      <c r="Q6" s="336"/>
      <c r="R6" s="336"/>
      <c r="S6" s="336"/>
      <c r="T6" s="336"/>
      <c r="U6" s="2" t="s">
        <v>1</v>
      </c>
      <c r="Y6" s="337">
        <v>41798</v>
      </c>
      <c r="Z6" s="337"/>
      <c r="AA6" s="337"/>
      <c r="AB6" s="337"/>
      <c r="AC6" s="337"/>
      <c r="AD6" s="337"/>
      <c r="AE6" s="337"/>
      <c r="AF6" s="337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9"/>
      <c r="BW6" s="39"/>
      <c r="BX6" s="38"/>
      <c r="BY6" s="38"/>
      <c r="BZ6" s="38"/>
      <c r="CA6" s="38"/>
      <c r="CB6" s="38"/>
      <c r="CC6" s="40"/>
      <c r="CD6" s="40"/>
      <c r="CE6" s="40"/>
      <c r="CF6" s="40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</row>
    <row r="7" spans="1:139" s="2" customFormat="1" ht="6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80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9"/>
      <c r="BW7" s="39"/>
      <c r="BX7" s="38"/>
      <c r="BY7" s="38"/>
      <c r="BZ7" s="38"/>
      <c r="CA7" s="38"/>
      <c r="CB7" s="38"/>
      <c r="CC7" s="40"/>
      <c r="CD7" s="40"/>
      <c r="CE7" s="40"/>
      <c r="CF7" s="40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</row>
    <row r="8" spans="1:139" s="2" customFormat="1" ht="15">
      <c r="A8" s="80"/>
      <c r="B8" s="338" t="s">
        <v>74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80"/>
      <c r="AO8" s="80"/>
      <c r="AP8" s="80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80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9"/>
      <c r="BW8" s="39"/>
      <c r="BX8" s="38"/>
      <c r="BY8" s="38"/>
      <c r="BZ8" s="38"/>
      <c r="CA8" s="38"/>
      <c r="CB8" s="38"/>
      <c r="CC8" s="40"/>
      <c r="CD8" s="40"/>
      <c r="CE8" s="40"/>
      <c r="CF8" s="40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</row>
    <row r="9" spans="57:139" s="2" customFormat="1" ht="6" customHeight="1"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9"/>
      <c r="BW9" s="39"/>
      <c r="BX9" s="38"/>
      <c r="BY9" s="38"/>
      <c r="BZ9" s="38"/>
      <c r="CA9" s="38"/>
      <c r="CB9" s="38"/>
      <c r="CC9" s="40"/>
      <c r="CD9" s="40"/>
      <c r="CE9" s="40"/>
      <c r="CF9" s="40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</row>
    <row r="10" spans="7:139" s="2" customFormat="1" ht="15.75">
      <c r="G10" s="6" t="s">
        <v>2</v>
      </c>
      <c r="H10" s="340">
        <v>0.5416666666666666</v>
      </c>
      <c r="I10" s="340"/>
      <c r="J10" s="340"/>
      <c r="K10" s="340"/>
      <c r="L10" s="340"/>
      <c r="M10" s="7" t="s">
        <v>3</v>
      </c>
      <c r="T10" s="6" t="s">
        <v>4</v>
      </c>
      <c r="U10" s="329">
        <v>1</v>
      </c>
      <c r="V10" s="329"/>
      <c r="W10" s="16" t="s">
        <v>29</v>
      </c>
      <c r="X10" s="339">
        <v>0.008333333333333333</v>
      </c>
      <c r="Y10" s="339"/>
      <c r="Z10" s="339"/>
      <c r="AA10" s="339"/>
      <c r="AB10" s="339"/>
      <c r="AC10" s="7" t="s">
        <v>5</v>
      </c>
      <c r="AK10" s="6" t="s">
        <v>6</v>
      </c>
      <c r="AL10" s="339">
        <v>0.001388888888888889</v>
      </c>
      <c r="AM10" s="339"/>
      <c r="AN10" s="339"/>
      <c r="AO10" s="339"/>
      <c r="AP10" s="339"/>
      <c r="AQ10" s="7" t="s">
        <v>5</v>
      </c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9"/>
      <c r="BW10" s="39"/>
      <c r="BX10" s="38"/>
      <c r="BY10" s="38"/>
      <c r="BZ10" s="38"/>
      <c r="CA10" s="38"/>
      <c r="CB10" s="38"/>
      <c r="CC10" s="40"/>
      <c r="CD10" s="40"/>
      <c r="CE10" s="40"/>
      <c r="CF10" s="40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</row>
    <row r="11" ht="9" customHeight="1"/>
    <row r="12" ht="6" customHeight="1"/>
    <row r="13" ht="12.75">
      <c r="B13" s="1" t="s">
        <v>7</v>
      </c>
    </row>
    <row r="14" ht="6" customHeight="1" thickBot="1"/>
    <row r="15" spans="2:55" ht="16.5" thickBot="1">
      <c r="B15" s="330" t="s">
        <v>12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2"/>
      <c r="AE15" s="333" t="s">
        <v>13</v>
      </c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5"/>
    </row>
    <row r="16" spans="2:55" ht="15">
      <c r="B16" s="301" t="s">
        <v>8</v>
      </c>
      <c r="C16" s="302"/>
      <c r="D16" s="307" t="s">
        <v>77</v>
      </c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5"/>
      <c r="Z16" s="306"/>
      <c r="AE16" s="344" t="s">
        <v>8</v>
      </c>
      <c r="AF16" s="345"/>
      <c r="AG16" s="341" t="s">
        <v>62</v>
      </c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27"/>
      <c r="BC16" s="328"/>
    </row>
    <row r="17" spans="2:55" ht="15">
      <c r="B17" s="301" t="s">
        <v>9</v>
      </c>
      <c r="C17" s="302"/>
      <c r="D17" s="308" t="s">
        <v>64</v>
      </c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5"/>
      <c r="Z17" s="306"/>
      <c r="AE17" s="344" t="s">
        <v>9</v>
      </c>
      <c r="AF17" s="345"/>
      <c r="AG17" s="320" t="s">
        <v>65</v>
      </c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18"/>
      <c r="BC17" s="319"/>
    </row>
    <row r="18" spans="2:55" ht="15">
      <c r="B18" s="301" t="s">
        <v>10</v>
      </c>
      <c r="C18" s="302"/>
      <c r="D18" s="308" t="s">
        <v>67</v>
      </c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5"/>
      <c r="Z18" s="306"/>
      <c r="AE18" s="344" t="s">
        <v>10</v>
      </c>
      <c r="AF18" s="345"/>
      <c r="AG18" s="320" t="s">
        <v>68</v>
      </c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18"/>
      <c r="BC18" s="319"/>
    </row>
    <row r="19" spans="2:55" ht="15.75" thickBot="1">
      <c r="B19" s="311" t="s">
        <v>11</v>
      </c>
      <c r="C19" s="312"/>
      <c r="D19" s="313" t="s">
        <v>75</v>
      </c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09"/>
      <c r="Z19" s="310"/>
      <c r="AE19" s="342" t="s">
        <v>11</v>
      </c>
      <c r="AF19" s="343"/>
      <c r="AG19" s="346" t="s">
        <v>70</v>
      </c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16"/>
      <c r="BC19" s="317"/>
    </row>
    <row r="20" spans="57:80" ht="6" customHeight="1" thickBot="1"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2"/>
      <c r="BY20" s="32"/>
      <c r="BZ20" s="32"/>
      <c r="CA20" s="32"/>
      <c r="CB20" s="32"/>
    </row>
    <row r="21" spans="16:80" ht="16.5" thickBot="1">
      <c r="P21" s="322" t="s">
        <v>30</v>
      </c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4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2"/>
      <c r="BY21" s="32"/>
      <c r="BZ21" s="32"/>
      <c r="CA21" s="32"/>
      <c r="CB21" s="32"/>
    </row>
    <row r="22" spans="16:80" ht="15">
      <c r="P22" s="195" t="s">
        <v>8</v>
      </c>
      <c r="Q22" s="196"/>
      <c r="R22" s="197" t="s">
        <v>63</v>
      </c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203"/>
      <c r="AN22" s="204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2"/>
      <c r="BY22" s="32"/>
      <c r="BZ22" s="32"/>
      <c r="CA22" s="32"/>
      <c r="CB22" s="32"/>
    </row>
    <row r="23" spans="16:80" ht="15">
      <c r="P23" s="195" t="s">
        <v>9</v>
      </c>
      <c r="Q23" s="196"/>
      <c r="R23" s="197" t="s">
        <v>66</v>
      </c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203"/>
      <c r="AN23" s="204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2"/>
      <c r="BY23" s="32"/>
      <c r="BZ23" s="32"/>
      <c r="CA23" s="32"/>
      <c r="CB23" s="32"/>
    </row>
    <row r="24" spans="16:80" ht="15">
      <c r="P24" s="195" t="s">
        <v>10</v>
      </c>
      <c r="Q24" s="196"/>
      <c r="R24" s="197" t="s">
        <v>69</v>
      </c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203"/>
      <c r="AN24" s="204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2"/>
      <c r="BY24" s="32"/>
      <c r="BZ24" s="32"/>
      <c r="CA24" s="32"/>
      <c r="CB24" s="32"/>
    </row>
    <row r="25" spans="16:80" ht="15.75" thickBot="1">
      <c r="P25" s="198" t="s">
        <v>11</v>
      </c>
      <c r="Q25" s="199"/>
      <c r="R25" s="321" t="s">
        <v>76</v>
      </c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03"/>
      <c r="AN25" s="304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2"/>
      <c r="BY25" s="32"/>
      <c r="BZ25" s="32"/>
      <c r="CA25" s="32"/>
      <c r="CB25" s="32"/>
    </row>
    <row r="27" spans="2:14" ht="12.75">
      <c r="B27" s="1" t="s">
        <v>23</v>
      </c>
      <c r="N27" s="15"/>
    </row>
    <row r="28" ht="6" customHeight="1" thickBot="1"/>
    <row r="29" spans="2:142" s="4" customFormat="1" ht="16.5" customHeight="1" thickBot="1">
      <c r="B29" s="314" t="s">
        <v>14</v>
      </c>
      <c r="C29" s="315"/>
      <c r="D29" s="298" t="s">
        <v>60</v>
      </c>
      <c r="E29" s="299"/>
      <c r="F29" s="300"/>
      <c r="G29" s="298" t="s">
        <v>15</v>
      </c>
      <c r="H29" s="299"/>
      <c r="I29" s="300"/>
      <c r="J29" s="298" t="s">
        <v>17</v>
      </c>
      <c r="K29" s="299"/>
      <c r="L29" s="299"/>
      <c r="M29" s="299"/>
      <c r="N29" s="300"/>
      <c r="O29" s="298" t="s">
        <v>18</v>
      </c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300"/>
      <c r="AW29" s="298" t="s">
        <v>21</v>
      </c>
      <c r="AX29" s="299"/>
      <c r="AY29" s="299"/>
      <c r="AZ29" s="299"/>
      <c r="BA29" s="300"/>
      <c r="BB29" s="296"/>
      <c r="BC29" s="297"/>
      <c r="BE29" s="42"/>
      <c r="BF29" s="43" t="s">
        <v>28</v>
      </c>
      <c r="BG29" s="44"/>
      <c r="BH29" s="44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5"/>
      <c r="BW29" s="45"/>
      <c r="BX29" s="42"/>
      <c r="BY29" s="42"/>
      <c r="BZ29" s="42"/>
      <c r="CA29" s="42"/>
      <c r="CB29" s="42"/>
      <c r="CC29" s="46"/>
      <c r="CD29" s="46"/>
      <c r="CE29" s="46"/>
      <c r="CF29" s="46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29"/>
      <c r="EK29" s="29"/>
      <c r="EL29" s="29"/>
    </row>
    <row r="30" spans="2:139" s="5" customFormat="1" ht="22.5" customHeight="1">
      <c r="B30" s="294">
        <v>1</v>
      </c>
      <c r="C30" s="289"/>
      <c r="D30" s="289">
        <v>1</v>
      </c>
      <c r="E30" s="289"/>
      <c r="F30" s="289"/>
      <c r="G30" s="289" t="s">
        <v>16</v>
      </c>
      <c r="H30" s="289"/>
      <c r="I30" s="289"/>
      <c r="J30" s="279">
        <f>$H$10</f>
        <v>0.5416666666666666</v>
      </c>
      <c r="K30" s="279"/>
      <c r="L30" s="279"/>
      <c r="M30" s="279"/>
      <c r="N30" s="280"/>
      <c r="O30" s="281" t="str">
        <f>D16</f>
        <v>JFV Südpfalz I</v>
      </c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81" t="s">
        <v>20</v>
      </c>
      <c r="AF30" s="282" t="str">
        <f>D17</f>
        <v>VfL Neuhofen</v>
      </c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3"/>
      <c r="AW30" s="274">
        <v>0</v>
      </c>
      <c r="AX30" s="272"/>
      <c r="AY30" s="81" t="s">
        <v>19</v>
      </c>
      <c r="AZ30" s="272">
        <v>0</v>
      </c>
      <c r="BA30" s="273"/>
      <c r="BB30" s="274"/>
      <c r="BC30" s="275"/>
      <c r="BE30" s="48">
        <f>IF(ISBLANK(AZ30),"0",IF(AW30&gt;AZ30,3,IF(AW30=AZ30,1,0)))</f>
        <v>1</v>
      </c>
      <c r="BF30" s="49" t="s">
        <v>19</v>
      </c>
      <c r="BG30" s="48" t="str">
        <f>IF(ISBLANK(AJ30),"0",IF(AJ30&gt;AG30,3,IF(AJ30=AG30,1,0)))</f>
        <v>0</v>
      </c>
      <c r="BH30" s="50">
        <f>IF(ISBLANK(AZ30),"0",IF(AZ30&gt;AW30,3,IF(AZ30=AW30,1,0)))</f>
        <v>1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19</v>
      </c>
      <c r="BV30" s="48">
        <f>IF(ISBLANK(AZ30),"0",IF(AZ30&gt;AW30,3,IF(AZ30=AW30,1,0)))</f>
        <v>1</v>
      </c>
      <c r="BW30" s="45"/>
      <c r="BX30" s="42"/>
      <c r="BY30" s="51" t="s">
        <v>12</v>
      </c>
      <c r="BZ30" s="42" t="s">
        <v>24</v>
      </c>
      <c r="CA30" s="152" t="s">
        <v>25</v>
      </c>
      <c r="CB30" s="152"/>
      <c r="CC30" s="152"/>
      <c r="CD30" s="52" t="s">
        <v>26</v>
      </c>
      <c r="CE30" s="53"/>
      <c r="CF30" s="53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</row>
    <row r="31" spans="2:142" s="4" customFormat="1" ht="22.5" customHeight="1" thickBot="1">
      <c r="B31" s="295">
        <v>2</v>
      </c>
      <c r="C31" s="286"/>
      <c r="D31" s="286">
        <v>2</v>
      </c>
      <c r="E31" s="286"/>
      <c r="F31" s="286"/>
      <c r="G31" s="286" t="s">
        <v>16</v>
      </c>
      <c r="H31" s="286"/>
      <c r="I31" s="286"/>
      <c r="J31" s="276">
        <v>0.5416666666666666</v>
      </c>
      <c r="K31" s="276"/>
      <c r="L31" s="276"/>
      <c r="M31" s="276"/>
      <c r="N31" s="277"/>
      <c r="O31" s="278" t="str">
        <f>D18</f>
        <v>VTG Queichhambach</v>
      </c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82" t="s">
        <v>20</v>
      </c>
      <c r="AF31" s="200" t="str">
        <f>D19</f>
        <v>VfB Annweiler I</v>
      </c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1"/>
      <c r="AW31" s="259">
        <v>0</v>
      </c>
      <c r="AX31" s="284"/>
      <c r="AY31" s="82" t="s">
        <v>19</v>
      </c>
      <c r="AZ31" s="284">
        <v>2</v>
      </c>
      <c r="BA31" s="285"/>
      <c r="BB31" s="259"/>
      <c r="BC31" s="260"/>
      <c r="BE31" s="48">
        <f aca="true" t="shared" si="0" ref="BE31:BE47">IF(ISBLANK(AZ31),"0",IF(AW31&gt;AZ31,3,IF(AW31=AZ31,1,0)))</f>
        <v>0</v>
      </c>
      <c r="BF31" s="45" t="s">
        <v>19</v>
      </c>
      <c r="BG31" s="48" t="str">
        <f>IF(ISBLANK(AJ31),"0",IF(AJ31&gt;AG31,3,IF(AJ31=AG31,1,0)))</f>
        <v>0</v>
      </c>
      <c r="BH31" s="50">
        <f aca="true" t="shared" si="1" ref="BH31:BH47">IF(ISBLANK(AZ31),"0",IF(AZ31&gt;AW31,3,IF(AZ31=AW31,1,0)))</f>
        <v>3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19</v>
      </c>
      <c r="BV31" s="48">
        <f aca="true" t="shared" si="2" ref="BV31:BV47">IF(ISBLANK(AZ31),"0",IF(AZ31&gt;AW31,3,IF(AZ31=AW31,1,0)))</f>
        <v>3</v>
      </c>
      <c r="BW31" s="45"/>
      <c r="BX31" s="42"/>
      <c r="BY31" s="42" t="str">
        <f>$D$19</f>
        <v>VfB Annweiler I</v>
      </c>
      <c r="BZ31" s="48">
        <f>SUM($BV$31+$BE$36+$BV$43)</f>
        <v>7</v>
      </c>
      <c r="CA31" s="46">
        <f>SUM($AZ$31+$AW$36+$AZ$43)</f>
        <v>5</v>
      </c>
      <c r="CB31" s="55" t="s">
        <v>19</v>
      </c>
      <c r="CC31" s="56">
        <f>SUM($AW$31+$AZ$36+$AW$43)</f>
        <v>2</v>
      </c>
      <c r="CD31" s="57">
        <f>SUM(CA31-CC31)</f>
        <v>3</v>
      </c>
      <c r="CE31" s="46"/>
      <c r="CF31" s="46"/>
      <c r="CG31" s="47"/>
      <c r="CH31" s="58">
        <f>IF(ISBLANK($AZ$47),"",IF(AND($BZ$31=$BZ$32,$CD$31=$CD$32,$CA$32=$CA$31),1,0))</f>
        <v>0</v>
      </c>
      <c r="CI31" s="59"/>
      <c r="CJ31" s="59">
        <f>SUM(CH31:CI31)</f>
        <v>0</v>
      </c>
      <c r="CK31" s="59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28"/>
      <c r="EK31" s="28"/>
      <c r="EL31" s="28"/>
    </row>
    <row r="32" spans="2:142" s="4" customFormat="1" ht="22.5" customHeight="1">
      <c r="B32" s="290">
        <v>3</v>
      </c>
      <c r="C32" s="287"/>
      <c r="D32" s="287">
        <v>1</v>
      </c>
      <c r="E32" s="287"/>
      <c r="F32" s="287"/>
      <c r="G32" s="287" t="s">
        <v>22</v>
      </c>
      <c r="H32" s="287"/>
      <c r="I32" s="287"/>
      <c r="J32" s="261">
        <f>J31+$U$10*$X$10+$AL$10</f>
        <v>0.5513888888888888</v>
      </c>
      <c r="K32" s="261"/>
      <c r="L32" s="261"/>
      <c r="M32" s="261"/>
      <c r="N32" s="262"/>
      <c r="O32" s="263" t="str">
        <f>AG16</f>
        <v>JFV Südwest Löwen</v>
      </c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83" t="s">
        <v>20</v>
      </c>
      <c r="AF32" s="264" t="str">
        <f>AG17</f>
        <v>JSG Zeiskam Hochstadt</v>
      </c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5"/>
      <c r="AW32" s="266">
        <v>0</v>
      </c>
      <c r="AX32" s="267"/>
      <c r="AY32" s="83" t="s">
        <v>19</v>
      </c>
      <c r="AZ32" s="267">
        <v>6</v>
      </c>
      <c r="BA32" s="270"/>
      <c r="BB32" s="266"/>
      <c r="BC32" s="271"/>
      <c r="BE32" s="48">
        <f t="shared" si="0"/>
        <v>0</v>
      </c>
      <c r="BF32" s="50">
        <f aca="true" t="shared" si="3" ref="BF32:BF47">IF(ISBLANK(AW32),"0",IF(AW32&gt;AZ32,3,IF(AW32=AZ32,1,0)))</f>
        <v>0</v>
      </c>
      <c r="BG32" s="50" t="s">
        <v>19</v>
      </c>
      <c r="BH32" s="50">
        <f t="shared" si="1"/>
        <v>3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19</v>
      </c>
      <c r="BV32" s="48">
        <f t="shared" si="2"/>
        <v>3</v>
      </c>
      <c r="BW32" s="45"/>
      <c r="BX32" s="42"/>
      <c r="BY32" s="42" t="str">
        <f>$D$17</f>
        <v>VfL Neuhofen</v>
      </c>
      <c r="BZ32" s="48">
        <f>SUM($BV$30+$BE$37+$BE$43)</f>
        <v>5</v>
      </c>
      <c r="CA32" s="46">
        <f>SUM($AZ$30+$AW$37+$AW$43)</f>
        <v>6</v>
      </c>
      <c r="CB32" s="55" t="s">
        <v>19</v>
      </c>
      <c r="CC32" s="56">
        <f>SUM($AW$30+$AZ$37++$AZ$43)</f>
        <v>2</v>
      </c>
      <c r="CD32" s="57">
        <f>SUM(CA32-CC32)</f>
        <v>4</v>
      </c>
      <c r="CE32" s="46"/>
      <c r="CF32" s="46"/>
      <c r="CG32" s="47"/>
      <c r="CH32" s="58">
        <f>IF(ISBLANK($AZ$47),"",IF(AND($BZ$31=$BZ$32,$CD$31=$CD$32,$CA$32=$CA$31),1,0))</f>
        <v>0</v>
      </c>
      <c r="CI32" s="58">
        <f>IF(ISBLANK($AZ$47),"",IF(AND($BZ$33=$BZ$32,$CD$33=$CD$32,$CA$32=$CA$33),1,0))</f>
        <v>0</v>
      </c>
      <c r="CJ32" s="58">
        <f>SUM(CH32:CI32)</f>
        <v>0</v>
      </c>
      <c r="CK32" s="59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28"/>
      <c r="EK32" s="28"/>
      <c r="EL32" s="28"/>
    </row>
    <row r="33" spans="2:142" s="4" customFormat="1" ht="22.5" customHeight="1" thickBot="1">
      <c r="B33" s="291">
        <v>4</v>
      </c>
      <c r="C33" s="288"/>
      <c r="D33" s="288">
        <v>2</v>
      </c>
      <c r="E33" s="288"/>
      <c r="F33" s="288"/>
      <c r="G33" s="288" t="s">
        <v>22</v>
      </c>
      <c r="H33" s="288"/>
      <c r="I33" s="288"/>
      <c r="J33" s="254">
        <v>0.5513888888888888</v>
      </c>
      <c r="K33" s="254"/>
      <c r="L33" s="254"/>
      <c r="M33" s="254"/>
      <c r="N33" s="255"/>
      <c r="O33" s="256" t="str">
        <f>AG18</f>
        <v>VfB Iggelheim I</v>
      </c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84" t="s">
        <v>20</v>
      </c>
      <c r="AF33" s="211" t="str">
        <f>AG19</f>
        <v>VfB Annweiler II</v>
      </c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2"/>
      <c r="AW33" s="257">
        <v>1</v>
      </c>
      <c r="AX33" s="258"/>
      <c r="AY33" s="84" t="s">
        <v>19</v>
      </c>
      <c r="AZ33" s="258">
        <v>0</v>
      </c>
      <c r="BA33" s="268"/>
      <c r="BB33" s="257"/>
      <c r="BC33" s="269"/>
      <c r="BE33" s="48">
        <f t="shared" si="0"/>
        <v>3</v>
      </c>
      <c r="BF33" s="50">
        <f t="shared" si="3"/>
        <v>3</v>
      </c>
      <c r="BG33" s="50" t="s">
        <v>19</v>
      </c>
      <c r="BH33" s="50">
        <f t="shared" si="1"/>
        <v>0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19</v>
      </c>
      <c r="BV33" s="48">
        <f t="shared" si="2"/>
        <v>0</v>
      </c>
      <c r="BW33" s="45"/>
      <c r="BX33" s="42"/>
      <c r="BY33" s="42" t="str">
        <f>$D$16</f>
        <v>JFV Südpfalz I</v>
      </c>
      <c r="BZ33" s="48">
        <f>SUM($BE$30+$BV$36+$BE$42)</f>
        <v>4</v>
      </c>
      <c r="CA33" s="46">
        <f>SUM($AW$30+$AZ$36+$AW$42)</f>
        <v>3</v>
      </c>
      <c r="CB33" s="55" t="s">
        <v>19</v>
      </c>
      <c r="CC33" s="56">
        <f>SUM($AZ$30+$AW$36+$AZ$42)</f>
        <v>1</v>
      </c>
      <c r="CD33" s="57">
        <f>SUM(CA33-CC33)</f>
        <v>2</v>
      </c>
      <c r="CE33" s="46"/>
      <c r="CF33" s="46"/>
      <c r="CG33" s="47"/>
      <c r="CH33" s="58">
        <f>IF(ISBLANK($AZ$47),"",IF(AND($BZ$32=$BZ$33,$CD$32=$CD$33,$CA$33=$CA$32),1,0))</f>
        <v>0</v>
      </c>
      <c r="CI33" s="58">
        <f>IF(ISBLANK($AZ$47),"",IF(AND($BZ$33=$BZ$34,$CD$33=$CD$34,$CA$34=$CA$33),1,0))</f>
        <v>0</v>
      </c>
      <c r="CJ33" s="58">
        <f>SUM(CH32:CI32)</f>
        <v>0</v>
      </c>
      <c r="CK33" s="59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28"/>
      <c r="EK33" s="28"/>
      <c r="EL33" s="28"/>
    </row>
    <row r="34" spans="2:142" s="4" customFormat="1" ht="22.5" customHeight="1">
      <c r="B34" s="293">
        <v>5</v>
      </c>
      <c r="C34" s="250"/>
      <c r="D34" s="250">
        <v>1</v>
      </c>
      <c r="E34" s="250"/>
      <c r="F34" s="250"/>
      <c r="G34" s="250" t="s">
        <v>31</v>
      </c>
      <c r="H34" s="250"/>
      <c r="I34" s="250"/>
      <c r="J34" s="251">
        <f aca="true" t="shared" si="4" ref="J34:J46">J33+$U$10*$X$10+$AL$10</f>
        <v>0.561111111111111</v>
      </c>
      <c r="K34" s="251"/>
      <c r="L34" s="251"/>
      <c r="M34" s="251"/>
      <c r="N34" s="252"/>
      <c r="O34" s="253" t="str">
        <f>R22</f>
        <v>SG Rohrbach Steinweiler</v>
      </c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85" t="s">
        <v>20</v>
      </c>
      <c r="AF34" s="209" t="str">
        <f>R23</f>
        <v>SV Wernersberg</v>
      </c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10"/>
      <c r="AW34" s="238">
        <v>1</v>
      </c>
      <c r="AX34" s="236"/>
      <c r="AY34" s="85" t="s">
        <v>19</v>
      </c>
      <c r="AZ34" s="236">
        <v>0</v>
      </c>
      <c r="BA34" s="237"/>
      <c r="BB34" s="238"/>
      <c r="BC34" s="239"/>
      <c r="BE34" s="48">
        <f t="shared" si="0"/>
        <v>3</v>
      </c>
      <c r="BF34" s="50">
        <f t="shared" si="3"/>
        <v>3</v>
      </c>
      <c r="BG34" s="50" t="s">
        <v>19</v>
      </c>
      <c r="BH34" s="50">
        <f t="shared" si="1"/>
        <v>0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19</v>
      </c>
      <c r="BV34" s="48">
        <f t="shared" si="2"/>
        <v>0</v>
      </c>
      <c r="BW34" s="45"/>
      <c r="BX34" s="42"/>
      <c r="BY34" s="42" t="str">
        <f>$D$18</f>
        <v>VTG Queichhambach</v>
      </c>
      <c r="BZ34" s="48">
        <f>SUM($BE$31+$BV$37+$BV$42)</f>
        <v>0</v>
      </c>
      <c r="CA34" s="46">
        <f>SUM($AW$31+$AZ$37+$AZ$42)</f>
        <v>0</v>
      </c>
      <c r="CB34" s="55" t="s">
        <v>19</v>
      </c>
      <c r="CC34" s="56">
        <f>SUM($AZ$31+$AW$37+$AW$42)</f>
        <v>9</v>
      </c>
      <c r="CD34" s="57">
        <f>SUM(CA34-CC34)</f>
        <v>-9</v>
      </c>
      <c r="CE34" s="46"/>
      <c r="CF34" s="46"/>
      <c r="CG34" s="47"/>
      <c r="CH34" s="58">
        <f>IF(ISBLANK($AZ$47),"",IF(AND($BZ$33=$BZ$34,$CD$33=$CD$34,$CA$34=$CA$33),1,0))</f>
        <v>0</v>
      </c>
      <c r="CI34" s="59"/>
      <c r="CJ34" s="59">
        <f>SUM(CH34:CI34)</f>
        <v>0</v>
      </c>
      <c r="CK34" s="59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28"/>
      <c r="EK34" s="28"/>
      <c r="EL34" s="28"/>
    </row>
    <row r="35" spans="2:142" s="4" customFormat="1" ht="22.5" customHeight="1" thickBot="1">
      <c r="B35" s="292">
        <v>6</v>
      </c>
      <c r="C35" s="240"/>
      <c r="D35" s="240">
        <v>2</v>
      </c>
      <c r="E35" s="240"/>
      <c r="F35" s="240"/>
      <c r="G35" s="240" t="s">
        <v>31</v>
      </c>
      <c r="H35" s="240"/>
      <c r="I35" s="240"/>
      <c r="J35" s="241">
        <v>0.5611111111111111</v>
      </c>
      <c r="K35" s="241"/>
      <c r="L35" s="241"/>
      <c r="M35" s="241"/>
      <c r="N35" s="242"/>
      <c r="O35" s="243" t="str">
        <f>R24</f>
        <v>VfB Iggelheim II</v>
      </c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86" t="s">
        <v>20</v>
      </c>
      <c r="AF35" s="244" t="str">
        <f>R25</f>
        <v>SC Hauenstein</v>
      </c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5"/>
      <c r="AW35" s="246">
        <v>0</v>
      </c>
      <c r="AX35" s="247"/>
      <c r="AY35" s="86" t="s">
        <v>19</v>
      </c>
      <c r="AZ35" s="247">
        <v>2</v>
      </c>
      <c r="BA35" s="248"/>
      <c r="BB35" s="246"/>
      <c r="BC35" s="249"/>
      <c r="BE35" s="48">
        <f t="shared" si="0"/>
        <v>0</v>
      </c>
      <c r="BF35" s="50">
        <f t="shared" si="3"/>
        <v>0</v>
      </c>
      <c r="BG35" s="50" t="s">
        <v>19</v>
      </c>
      <c r="BH35" s="50">
        <f t="shared" si="1"/>
        <v>3</v>
      </c>
      <c r="BI35" s="42"/>
      <c r="BJ35" s="42"/>
      <c r="BK35" s="30"/>
      <c r="BL35" s="30"/>
      <c r="BM35" s="30"/>
      <c r="BN35" s="30"/>
      <c r="BO35" s="30"/>
      <c r="BP35" s="30"/>
      <c r="BQ35" s="30"/>
      <c r="BR35" s="30"/>
      <c r="BS35" s="30"/>
      <c r="BT35" s="42"/>
      <c r="BU35" s="42" t="s">
        <v>19</v>
      </c>
      <c r="BV35" s="48">
        <f t="shared" si="2"/>
        <v>3</v>
      </c>
      <c r="BW35" s="45"/>
      <c r="BX35" s="42"/>
      <c r="BY35" s="42"/>
      <c r="BZ35" s="42"/>
      <c r="CA35" s="46"/>
      <c r="CB35" s="46"/>
      <c r="CC35" s="46"/>
      <c r="CD35" s="46"/>
      <c r="CE35" s="46"/>
      <c r="CF35" s="46"/>
      <c r="CG35" s="47"/>
      <c r="CH35" s="59"/>
      <c r="CI35" s="59"/>
      <c r="CJ35" s="59"/>
      <c r="CK35" s="59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28"/>
      <c r="EK35" s="28"/>
      <c r="EL35" s="28"/>
    </row>
    <row r="36" spans="2:142" s="4" customFormat="1" ht="22.5" customHeight="1">
      <c r="B36" s="294">
        <v>7</v>
      </c>
      <c r="C36" s="289"/>
      <c r="D36" s="289">
        <v>1</v>
      </c>
      <c r="E36" s="289"/>
      <c r="F36" s="289"/>
      <c r="G36" s="289" t="s">
        <v>16</v>
      </c>
      <c r="H36" s="289"/>
      <c r="I36" s="289"/>
      <c r="J36" s="279">
        <f t="shared" si="4"/>
        <v>0.5708333333333333</v>
      </c>
      <c r="K36" s="279"/>
      <c r="L36" s="279"/>
      <c r="M36" s="279"/>
      <c r="N36" s="280"/>
      <c r="O36" s="281" t="str">
        <f>D19</f>
        <v>VfB Annweiler I</v>
      </c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81" t="s">
        <v>20</v>
      </c>
      <c r="AF36" s="282" t="str">
        <f>D16</f>
        <v>JFV Südpfalz I</v>
      </c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3"/>
      <c r="AW36" s="274">
        <v>1</v>
      </c>
      <c r="AX36" s="272"/>
      <c r="AY36" s="81" t="s">
        <v>19</v>
      </c>
      <c r="AZ36" s="272">
        <v>0</v>
      </c>
      <c r="BA36" s="273"/>
      <c r="BB36" s="274"/>
      <c r="BC36" s="275"/>
      <c r="BD36" s="14"/>
      <c r="BE36" s="48">
        <f t="shared" si="0"/>
        <v>3</v>
      </c>
      <c r="BF36" s="50">
        <f t="shared" si="3"/>
        <v>3</v>
      </c>
      <c r="BG36" s="50" t="s">
        <v>19</v>
      </c>
      <c r="BH36" s="50">
        <f t="shared" si="1"/>
        <v>0</v>
      </c>
      <c r="BI36" s="42"/>
      <c r="BJ36" s="42"/>
      <c r="BK36" s="60"/>
      <c r="BL36" s="60"/>
      <c r="BM36" s="61" t="str">
        <f>$D$17</f>
        <v>VfL Neuhofen</v>
      </c>
      <c r="BN36" s="62">
        <f>SUM($BH$30+$BF$35+$BH$42+$BF$47)</f>
        <v>1</v>
      </c>
      <c r="BO36" s="62">
        <f>SUM($AZ$30+$AW$35+$AZ$42+$AW$47)</f>
        <v>0</v>
      </c>
      <c r="BP36" s="63" t="s">
        <v>19</v>
      </c>
      <c r="BQ36" s="62">
        <f>SUM($AW$30+$AZ$35+$AW$42+$AZ$47)</f>
        <v>7</v>
      </c>
      <c r="BR36" s="64">
        <f>SUM(BO36-BQ36)</f>
        <v>-7</v>
      </c>
      <c r="BS36" s="42"/>
      <c r="BT36" s="42"/>
      <c r="BU36" s="42" t="s">
        <v>19</v>
      </c>
      <c r="BV36" s="48">
        <f t="shared" si="2"/>
        <v>0</v>
      </c>
      <c r="BW36" s="45"/>
      <c r="BX36" s="42"/>
      <c r="BY36" s="51" t="s">
        <v>13</v>
      </c>
      <c r="BZ36" s="42" t="s">
        <v>24</v>
      </c>
      <c r="CA36" s="152" t="s">
        <v>25</v>
      </c>
      <c r="CB36" s="152"/>
      <c r="CC36" s="152"/>
      <c r="CD36" s="52" t="s">
        <v>26</v>
      </c>
      <c r="CE36" s="46"/>
      <c r="CF36" s="46"/>
      <c r="CG36" s="47"/>
      <c r="CH36" s="59"/>
      <c r="CI36" s="59"/>
      <c r="CJ36" s="59"/>
      <c r="CK36" s="59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28"/>
      <c r="EK36" s="28"/>
      <c r="EL36" s="28"/>
    </row>
    <row r="37" spans="2:142" s="4" customFormat="1" ht="22.5" customHeight="1" thickBot="1">
      <c r="B37" s="295">
        <v>8</v>
      </c>
      <c r="C37" s="286"/>
      <c r="D37" s="286">
        <v>2</v>
      </c>
      <c r="E37" s="286"/>
      <c r="F37" s="286"/>
      <c r="G37" s="286" t="s">
        <v>16</v>
      </c>
      <c r="H37" s="286"/>
      <c r="I37" s="286"/>
      <c r="J37" s="276">
        <v>0.5708333333333333</v>
      </c>
      <c r="K37" s="276"/>
      <c r="L37" s="276"/>
      <c r="M37" s="276"/>
      <c r="N37" s="277"/>
      <c r="O37" s="278" t="str">
        <f>D17</f>
        <v>VfL Neuhofen</v>
      </c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82" t="s">
        <v>20</v>
      </c>
      <c r="AF37" s="200" t="str">
        <f>D18</f>
        <v>VTG Queichhambach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1"/>
      <c r="AW37" s="259">
        <v>4</v>
      </c>
      <c r="AX37" s="284"/>
      <c r="AY37" s="82" t="s">
        <v>19</v>
      </c>
      <c r="AZ37" s="284">
        <v>0</v>
      </c>
      <c r="BA37" s="285"/>
      <c r="BB37" s="259"/>
      <c r="BC37" s="260"/>
      <c r="BD37" s="14"/>
      <c r="BE37" s="48">
        <f t="shared" si="0"/>
        <v>3</v>
      </c>
      <c r="BF37" s="50">
        <f t="shared" si="3"/>
        <v>3</v>
      </c>
      <c r="BG37" s="50" t="s">
        <v>19</v>
      </c>
      <c r="BH37" s="50">
        <f t="shared" si="1"/>
        <v>0</v>
      </c>
      <c r="BI37" s="42"/>
      <c r="BJ37" s="42"/>
      <c r="BK37" s="60"/>
      <c r="BL37" s="60"/>
      <c r="BM37" s="61">
        <f>$D$20</f>
        <v>0</v>
      </c>
      <c r="BN37" s="62">
        <f>SUM($BF$34+$BH$38+$BF$43+$BH$47)</f>
        <v>10</v>
      </c>
      <c r="BO37" s="62">
        <f>SUM($AW$34+$AZ$38+$AW$43+$AZ$47)</f>
        <v>9</v>
      </c>
      <c r="BP37" s="63" t="s">
        <v>19</v>
      </c>
      <c r="BQ37" s="62">
        <f>SUM($AZ$34+$AW$38+$AZ$43+$AW$47)</f>
        <v>2</v>
      </c>
      <c r="BR37" s="64">
        <f>SUM(BO37-BQ37)</f>
        <v>7</v>
      </c>
      <c r="BS37" s="42"/>
      <c r="BT37" s="42"/>
      <c r="BU37" s="42" t="s">
        <v>19</v>
      </c>
      <c r="BV37" s="48">
        <f t="shared" si="2"/>
        <v>0</v>
      </c>
      <c r="BW37" s="45"/>
      <c r="BX37" s="42"/>
      <c r="BY37" s="42" t="str">
        <f>$AG$17</f>
        <v>JSG Zeiskam Hochstadt</v>
      </c>
      <c r="BZ37" s="48">
        <f>SUM($BV$32+$BE$39+$BE$45)</f>
        <v>6</v>
      </c>
      <c r="CA37" s="46">
        <f>SUM($AZ$32+$AW$39+$AW$45)</f>
        <v>7</v>
      </c>
      <c r="CB37" s="55" t="s">
        <v>19</v>
      </c>
      <c r="CC37" s="56">
        <f>SUM($AW$32+$AZ$39+$AZ$45)</f>
        <v>1</v>
      </c>
      <c r="CD37" s="57">
        <f>SUM(CA37-CC37)</f>
        <v>6</v>
      </c>
      <c r="CE37" s="46"/>
      <c r="CF37" s="46"/>
      <c r="CG37" s="47"/>
      <c r="CH37" s="58">
        <f>IF(ISBLANK($AZ$47),"",IF(AND($BZ$37=$BZ$38,$CD$37=$CD$38,$CA$38=$CA$37),1,0))</f>
        <v>0</v>
      </c>
      <c r="CI37" s="59"/>
      <c r="CJ37" s="58">
        <f>SUM(CH37:CI37)</f>
        <v>0</v>
      </c>
      <c r="CK37" s="59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28"/>
      <c r="EK37" s="28"/>
      <c r="EL37" s="28"/>
    </row>
    <row r="38" spans="2:142" s="4" customFormat="1" ht="22.5" customHeight="1">
      <c r="B38" s="290">
        <v>9</v>
      </c>
      <c r="C38" s="287"/>
      <c r="D38" s="287">
        <v>1</v>
      </c>
      <c r="E38" s="287"/>
      <c r="F38" s="287"/>
      <c r="G38" s="287" t="s">
        <v>22</v>
      </c>
      <c r="H38" s="287"/>
      <c r="I38" s="287"/>
      <c r="J38" s="261">
        <f t="shared" si="4"/>
        <v>0.5805555555555555</v>
      </c>
      <c r="K38" s="261"/>
      <c r="L38" s="261"/>
      <c r="M38" s="261"/>
      <c r="N38" s="262"/>
      <c r="O38" s="263" t="str">
        <f>AG19</f>
        <v>VfB Annweiler II</v>
      </c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83" t="s">
        <v>20</v>
      </c>
      <c r="AF38" s="264" t="str">
        <f>AG16</f>
        <v>JFV Südwest Löwen</v>
      </c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5"/>
      <c r="AW38" s="266">
        <v>0</v>
      </c>
      <c r="AX38" s="267"/>
      <c r="AY38" s="83" t="s">
        <v>19</v>
      </c>
      <c r="AZ38" s="267">
        <v>4</v>
      </c>
      <c r="BA38" s="270"/>
      <c r="BB38" s="266"/>
      <c r="BC38" s="271"/>
      <c r="BD38" s="14"/>
      <c r="BE38" s="48">
        <f t="shared" si="0"/>
        <v>0</v>
      </c>
      <c r="BF38" s="50">
        <f t="shared" si="3"/>
        <v>0</v>
      </c>
      <c r="BG38" s="50" t="s">
        <v>19</v>
      </c>
      <c r="BH38" s="50">
        <f t="shared" si="1"/>
        <v>3</v>
      </c>
      <c r="BI38" s="42"/>
      <c r="BJ38" s="42"/>
      <c r="BK38" s="60"/>
      <c r="BL38" s="60"/>
      <c r="BM38" s="61" t="str">
        <f>$D$19</f>
        <v>VfB Annweiler I</v>
      </c>
      <c r="BN38" s="62" t="e">
        <f>SUM($BF$31+$BH$35+$BF$39+$BH$43)</f>
        <v>#VALUE!</v>
      </c>
      <c r="BO38" s="62">
        <f>SUM($AW$31+$AZ$35+$AW$39+$AZ$43)</f>
        <v>4</v>
      </c>
      <c r="BP38" s="63" t="s">
        <v>19</v>
      </c>
      <c r="BQ38" s="62">
        <f>SUM($AZ$31+$AW$35+$AZ$39+$AW$43)</f>
        <v>5</v>
      </c>
      <c r="BR38" s="64">
        <f>SUM(BO38-BQ38)</f>
        <v>-1</v>
      </c>
      <c r="BS38" s="42"/>
      <c r="BT38" s="42"/>
      <c r="BU38" s="42" t="s">
        <v>19</v>
      </c>
      <c r="BV38" s="48">
        <f t="shared" si="2"/>
        <v>3</v>
      </c>
      <c r="BW38" s="45"/>
      <c r="BX38" s="42"/>
      <c r="BY38" s="42" t="str">
        <f>$AG$18</f>
        <v>VfB Iggelheim I</v>
      </c>
      <c r="BZ38" s="48">
        <f>SUM($BE$33+$BV$39+$BV$44)</f>
        <v>6</v>
      </c>
      <c r="CA38" s="46">
        <f>SUM($AW$33+$AZ$39+$AZ$44)</f>
        <v>3</v>
      </c>
      <c r="CB38" s="55" t="s">
        <v>19</v>
      </c>
      <c r="CC38" s="56">
        <f>SUM($AZ$33+$AW$39+$AW$44)</f>
        <v>2</v>
      </c>
      <c r="CD38" s="57">
        <f>SUM(CA38-CC38)</f>
        <v>1</v>
      </c>
      <c r="CE38" s="46"/>
      <c r="CF38" s="46"/>
      <c r="CG38" s="47"/>
      <c r="CH38" s="58">
        <f>IF(ISBLANK($AZ$47),"",IF(AND($BZ$37=$BZ$38,$CD$37=$CD$38,$CA$38=$CA$37),1,0))</f>
        <v>0</v>
      </c>
      <c r="CI38" s="58">
        <f>IF(ISBLANK($AZ$47),"",IF(AND($BZ$39=$BZ$38,$CD$39=$CD$38,$CA$38=$CA$39),1,0))</f>
        <v>0</v>
      </c>
      <c r="CJ38" s="58">
        <f>SUM(CH38:CI38)</f>
        <v>0</v>
      </c>
      <c r="CK38" s="59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28"/>
      <c r="EK38" s="28"/>
      <c r="EL38" s="28"/>
    </row>
    <row r="39" spans="2:142" s="4" customFormat="1" ht="22.5" customHeight="1" thickBot="1">
      <c r="B39" s="291">
        <v>10</v>
      </c>
      <c r="C39" s="288"/>
      <c r="D39" s="288">
        <v>2</v>
      </c>
      <c r="E39" s="288"/>
      <c r="F39" s="288"/>
      <c r="G39" s="288" t="s">
        <v>22</v>
      </c>
      <c r="H39" s="288"/>
      <c r="I39" s="288"/>
      <c r="J39" s="254">
        <v>0.5805555555555556</v>
      </c>
      <c r="K39" s="254"/>
      <c r="L39" s="254"/>
      <c r="M39" s="254"/>
      <c r="N39" s="255"/>
      <c r="O39" s="256" t="str">
        <f>AG17</f>
        <v>JSG Zeiskam Hochstadt</v>
      </c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84" t="s">
        <v>20</v>
      </c>
      <c r="AF39" s="211" t="str">
        <f>AG18</f>
        <v>VfB Iggelheim I</v>
      </c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2"/>
      <c r="AW39" s="257">
        <v>0</v>
      </c>
      <c r="AX39" s="258"/>
      <c r="AY39" s="84" t="s">
        <v>19</v>
      </c>
      <c r="AZ39" s="258">
        <v>1</v>
      </c>
      <c r="BA39" s="268"/>
      <c r="BB39" s="257"/>
      <c r="BC39" s="269"/>
      <c r="BD39" s="14"/>
      <c r="BE39" s="48">
        <f t="shared" si="0"/>
        <v>0</v>
      </c>
      <c r="BF39" s="50">
        <f t="shared" si="3"/>
        <v>0</v>
      </c>
      <c r="BG39" s="50" t="s">
        <v>19</v>
      </c>
      <c r="BH39" s="50">
        <f t="shared" si="1"/>
        <v>3</v>
      </c>
      <c r="BI39" s="42"/>
      <c r="BJ39" s="42"/>
      <c r="BK39" s="60"/>
      <c r="BL39" s="60"/>
      <c r="BM39" s="61" t="str">
        <f>$D$18</f>
        <v>VTG Queichhambach</v>
      </c>
      <c r="BN39" s="62">
        <f>SUM($BH$31+$BF$38+$BF$42+$BH$46)</f>
        <v>6</v>
      </c>
      <c r="BO39" s="62">
        <f>SUM($AZ$31+$AW$38+$AW$42+$AZ$46)</f>
        <v>5</v>
      </c>
      <c r="BP39" s="63" t="s">
        <v>19</v>
      </c>
      <c r="BQ39" s="62">
        <f>SUM($AW$31+$AZ$38+$AZ$42+$AW$46)</f>
        <v>5</v>
      </c>
      <c r="BR39" s="64">
        <f>SUM(BO39-BQ39)</f>
        <v>0</v>
      </c>
      <c r="BS39" s="42"/>
      <c r="BT39" s="42"/>
      <c r="BU39" s="42" t="s">
        <v>19</v>
      </c>
      <c r="BV39" s="48">
        <f t="shared" si="2"/>
        <v>3</v>
      </c>
      <c r="BW39" s="45"/>
      <c r="BX39" s="42"/>
      <c r="BY39" s="42" t="str">
        <f>$AG$16</f>
        <v>JFV Südwest Löwen</v>
      </c>
      <c r="BZ39" s="48">
        <f>SUM($BE$32+$BV$38+$BE$44)</f>
        <v>6</v>
      </c>
      <c r="CA39" s="46">
        <f>SUM($AW$32+$AZ$38+$AW$44)</f>
        <v>6</v>
      </c>
      <c r="CB39" s="55" t="s">
        <v>19</v>
      </c>
      <c r="CC39" s="56">
        <f>SUM($AZ$32+$AW$38+$AZ$44)</f>
        <v>7</v>
      </c>
      <c r="CD39" s="57">
        <f>SUM(CA39-CC39)</f>
        <v>-1</v>
      </c>
      <c r="CE39" s="46"/>
      <c r="CF39" s="46"/>
      <c r="CG39" s="47"/>
      <c r="CH39" s="58">
        <f>IF(ISBLANK($AZ$47),"",IF(AND($BZ$39=$BZ$38,$CD$39=$CD$38,$CA$38=$CA$39),1,0))</f>
        <v>0</v>
      </c>
      <c r="CI39" s="58">
        <f>IF(ISBLANK($AZ$47),"",IF(AND($BZ$39=$BZ$40,$CD$39=$CD$40,$CA$40=$CA$39),1,0))</f>
        <v>0</v>
      </c>
      <c r="CJ39" s="58">
        <f>SUM(CH38:CI38)</f>
        <v>0</v>
      </c>
      <c r="CK39" s="59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28"/>
      <c r="EK39" s="28"/>
      <c r="EL39" s="28"/>
    </row>
    <row r="40" spans="2:142" s="4" customFormat="1" ht="22.5" customHeight="1">
      <c r="B40" s="293">
        <v>11</v>
      </c>
      <c r="C40" s="250"/>
      <c r="D40" s="250">
        <v>1</v>
      </c>
      <c r="E40" s="250"/>
      <c r="F40" s="250"/>
      <c r="G40" s="250" t="s">
        <v>31</v>
      </c>
      <c r="H40" s="250"/>
      <c r="I40" s="250"/>
      <c r="J40" s="251">
        <f t="shared" si="4"/>
        <v>0.5902777777777778</v>
      </c>
      <c r="K40" s="251"/>
      <c r="L40" s="251"/>
      <c r="M40" s="251"/>
      <c r="N40" s="252"/>
      <c r="O40" s="253" t="str">
        <f>R25</f>
        <v>SC Hauenstein</v>
      </c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85" t="s">
        <v>20</v>
      </c>
      <c r="AF40" s="209" t="str">
        <f>R22</f>
        <v>SG Rohrbach Steinweiler</v>
      </c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10"/>
      <c r="AW40" s="238">
        <v>0</v>
      </c>
      <c r="AX40" s="236"/>
      <c r="AY40" s="85" t="s">
        <v>19</v>
      </c>
      <c r="AZ40" s="236">
        <v>1</v>
      </c>
      <c r="BA40" s="237"/>
      <c r="BB40" s="238"/>
      <c r="BC40" s="239"/>
      <c r="BD40" s="14"/>
      <c r="BE40" s="48">
        <f t="shared" si="0"/>
        <v>0</v>
      </c>
      <c r="BF40" s="50">
        <f t="shared" si="3"/>
        <v>0</v>
      </c>
      <c r="BG40" s="50" t="s">
        <v>19</v>
      </c>
      <c r="BH40" s="50">
        <f t="shared" si="1"/>
        <v>3</v>
      </c>
      <c r="BI40" s="42"/>
      <c r="BJ40" s="42"/>
      <c r="BK40" s="60"/>
      <c r="BL40" s="60"/>
      <c r="BM40" s="65" t="str">
        <f>$D$16</f>
        <v>JFV Südpfalz I</v>
      </c>
      <c r="BN40" s="62" t="e">
        <f>SUM($BF$30+$BH$34+$BH$39+$BF$46)</f>
        <v>#VALUE!</v>
      </c>
      <c r="BO40" s="62">
        <f>SUM($AW$30+$AZ$34+$AZ$39+$AW$46)</f>
        <v>2</v>
      </c>
      <c r="BP40" s="63" t="s">
        <v>19</v>
      </c>
      <c r="BQ40" s="62">
        <f>SUM($AZ$30+$AW$34+$AW$39+$AZ$46)</f>
        <v>1</v>
      </c>
      <c r="BR40" s="66">
        <f>SUM(BO40-BQ40)</f>
        <v>1</v>
      </c>
      <c r="BS40" s="42"/>
      <c r="BT40" s="42"/>
      <c r="BU40" s="42" t="s">
        <v>19</v>
      </c>
      <c r="BV40" s="48">
        <f t="shared" si="2"/>
        <v>3</v>
      </c>
      <c r="BW40" s="45"/>
      <c r="BX40" s="42"/>
      <c r="BY40" s="42" t="str">
        <f>$AG$19</f>
        <v>VfB Annweiler II</v>
      </c>
      <c r="BZ40" s="48">
        <f>SUM($BV$33+$BE$38+$BV$45)</f>
        <v>0</v>
      </c>
      <c r="CA40" s="46">
        <f>SUM($AZ$33+$AW$38+$AZ$45)</f>
        <v>0</v>
      </c>
      <c r="CB40" s="55" t="s">
        <v>19</v>
      </c>
      <c r="CC40" s="56">
        <f>SUM($AW$33+$AZ$38+$AW$45)</f>
        <v>6</v>
      </c>
      <c r="CD40" s="57">
        <f>SUM(CA40-CC40)</f>
        <v>-6</v>
      </c>
      <c r="CE40" s="46"/>
      <c r="CF40" s="46"/>
      <c r="CG40" s="47"/>
      <c r="CH40" s="58">
        <f>IF(ISBLANK($AZ$47),"",IF(AND($BZ$39=$BZ$40,$CD$39=$CD$40,$CA$40=$CA$39),1,0))</f>
        <v>0</v>
      </c>
      <c r="CI40" s="59"/>
      <c r="CJ40" s="58">
        <f>SUM(CH40:CI40)</f>
        <v>0</v>
      </c>
      <c r="CK40" s="59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28"/>
      <c r="EK40" s="28"/>
      <c r="EL40" s="28"/>
    </row>
    <row r="41" spans="2:142" s="4" customFormat="1" ht="22.5" customHeight="1" thickBot="1">
      <c r="B41" s="292">
        <v>12</v>
      </c>
      <c r="C41" s="240"/>
      <c r="D41" s="240">
        <v>2</v>
      </c>
      <c r="E41" s="240"/>
      <c r="F41" s="240"/>
      <c r="G41" s="240" t="s">
        <v>31</v>
      </c>
      <c r="H41" s="240"/>
      <c r="I41" s="240"/>
      <c r="J41" s="241">
        <v>0.5902777777777778</v>
      </c>
      <c r="K41" s="241"/>
      <c r="L41" s="241"/>
      <c r="M41" s="241"/>
      <c r="N41" s="242"/>
      <c r="O41" s="243" t="str">
        <f>R23</f>
        <v>SV Wernersberg</v>
      </c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86" t="s">
        <v>20</v>
      </c>
      <c r="AF41" s="244" t="str">
        <f>R24</f>
        <v>VfB Iggelheim II</v>
      </c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5"/>
      <c r="AW41" s="246">
        <v>2</v>
      </c>
      <c r="AX41" s="247"/>
      <c r="AY41" s="86" t="s">
        <v>19</v>
      </c>
      <c r="AZ41" s="247">
        <v>1</v>
      </c>
      <c r="BA41" s="248"/>
      <c r="BB41" s="246"/>
      <c r="BC41" s="249"/>
      <c r="BD41" s="14"/>
      <c r="BE41" s="48">
        <f t="shared" si="0"/>
        <v>3</v>
      </c>
      <c r="BF41" s="50">
        <f t="shared" si="3"/>
        <v>3</v>
      </c>
      <c r="BG41" s="50" t="s">
        <v>19</v>
      </c>
      <c r="BH41" s="50">
        <f t="shared" si="1"/>
        <v>0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19</v>
      </c>
      <c r="BV41" s="48">
        <f t="shared" si="2"/>
        <v>0</v>
      </c>
      <c r="BW41" s="45"/>
      <c r="BX41" s="42"/>
      <c r="BY41" s="42"/>
      <c r="BZ41" s="42"/>
      <c r="CA41" s="46"/>
      <c r="CB41" s="46"/>
      <c r="CC41" s="46"/>
      <c r="CD41" s="46"/>
      <c r="CE41" s="46"/>
      <c r="CF41" s="46"/>
      <c r="CG41" s="47"/>
      <c r="CH41" s="59"/>
      <c r="CI41" s="59"/>
      <c r="CJ41" s="59"/>
      <c r="CK41" s="59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28"/>
      <c r="EK41" s="28"/>
      <c r="EL41" s="28"/>
    </row>
    <row r="42" spans="2:142" s="4" customFormat="1" ht="22.5" customHeight="1">
      <c r="B42" s="294">
        <v>13</v>
      </c>
      <c r="C42" s="289"/>
      <c r="D42" s="289">
        <v>1</v>
      </c>
      <c r="E42" s="289"/>
      <c r="F42" s="289"/>
      <c r="G42" s="289" t="s">
        <v>16</v>
      </c>
      <c r="H42" s="289"/>
      <c r="I42" s="289"/>
      <c r="J42" s="279">
        <f t="shared" si="4"/>
        <v>0.6</v>
      </c>
      <c r="K42" s="279"/>
      <c r="L42" s="279"/>
      <c r="M42" s="279"/>
      <c r="N42" s="280"/>
      <c r="O42" s="281" t="str">
        <f>D16</f>
        <v>JFV Südpfalz I</v>
      </c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81" t="s">
        <v>20</v>
      </c>
      <c r="AF42" s="282" t="str">
        <f>D18</f>
        <v>VTG Queichhambach</v>
      </c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3"/>
      <c r="AW42" s="274">
        <v>3</v>
      </c>
      <c r="AX42" s="272"/>
      <c r="AY42" s="81" t="s">
        <v>19</v>
      </c>
      <c r="AZ42" s="272">
        <v>0</v>
      </c>
      <c r="BA42" s="273"/>
      <c r="BB42" s="274"/>
      <c r="BC42" s="275"/>
      <c r="BD42" s="14"/>
      <c r="BE42" s="48">
        <f t="shared" si="0"/>
        <v>3</v>
      </c>
      <c r="BF42" s="50">
        <f t="shared" si="3"/>
        <v>3</v>
      </c>
      <c r="BG42" s="50" t="s">
        <v>19</v>
      </c>
      <c r="BH42" s="50">
        <f t="shared" si="1"/>
        <v>0</v>
      </c>
      <c r="BI42" s="42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42"/>
      <c r="BU42" s="42" t="s">
        <v>19</v>
      </c>
      <c r="BV42" s="48">
        <f t="shared" si="2"/>
        <v>0</v>
      </c>
      <c r="BW42" s="45"/>
      <c r="BX42" s="42"/>
      <c r="BY42" s="51" t="s">
        <v>30</v>
      </c>
      <c r="BZ42" s="42" t="s">
        <v>24</v>
      </c>
      <c r="CA42" s="152" t="s">
        <v>25</v>
      </c>
      <c r="CB42" s="152"/>
      <c r="CC42" s="152"/>
      <c r="CD42" s="52" t="s">
        <v>26</v>
      </c>
      <c r="CE42" s="46"/>
      <c r="CF42" s="46"/>
      <c r="CG42" s="47"/>
      <c r="CH42" s="59"/>
      <c r="CI42" s="59"/>
      <c r="CJ42" s="59"/>
      <c r="CK42" s="59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28"/>
      <c r="EK42" s="28"/>
      <c r="EL42" s="28"/>
    </row>
    <row r="43" spans="2:142" s="4" customFormat="1" ht="22.5" customHeight="1" thickBot="1">
      <c r="B43" s="295">
        <v>14</v>
      </c>
      <c r="C43" s="286"/>
      <c r="D43" s="286">
        <v>2</v>
      </c>
      <c r="E43" s="286"/>
      <c r="F43" s="286"/>
      <c r="G43" s="286" t="s">
        <v>16</v>
      </c>
      <c r="H43" s="286"/>
      <c r="I43" s="286"/>
      <c r="J43" s="276">
        <v>0.6</v>
      </c>
      <c r="K43" s="276"/>
      <c r="L43" s="276"/>
      <c r="M43" s="276"/>
      <c r="N43" s="277"/>
      <c r="O43" s="278" t="str">
        <f>D17</f>
        <v>VfL Neuhofen</v>
      </c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82" t="s">
        <v>20</v>
      </c>
      <c r="AF43" s="200" t="str">
        <f>D19</f>
        <v>VfB Annweiler I</v>
      </c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1"/>
      <c r="AW43" s="259">
        <v>2</v>
      </c>
      <c r="AX43" s="284"/>
      <c r="AY43" s="82" t="s">
        <v>19</v>
      </c>
      <c r="AZ43" s="284">
        <v>2</v>
      </c>
      <c r="BA43" s="285"/>
      <c r="BB43" s="259"/>
      <c r="BC43" s="260"/>
      <c r="BD43" s="14"/>
      <c r="BE43" s="48">
        <f t="shared" si="0"/>
        <v>1</v>
      </c>
      <c r="BF43" s="50">
        <f t="shared" si="3"/>
        <v>1</v>
      </c>
      <c r="BG43" s="50" t="s">
        <v>19</v>
      </c>
      <c r="BH43" s="50">
        <f t="shared" si="1"/>
        <v>1</v>
      </c>
      <c r="BI43" s="42"/>
      <c r="BJ43" s="42"/>
      <c r="BK43" s="60"/>
      <c r="BL43" s="60"/>
      <c r="BM43" s="61" t="str">
        <f>AG16</f>
        <v>JFV Südwest Löwen</v>
      </c>
      <c r="BN43" s="62" t="e">
        <f>SUM($BH$33+$BF$40+$BF$44+#REF!)</f>
        <v>#REF!</v>
      </c>
      <c r="BO43" s="62" t="e">
        <f>SUM($AZ$33+$AW$40+$AW$44+#REF!)</f>
        <v>#REF!</v>
      </c>
      <c r="BP43" s="63" t="s">
        <v>19</v>
      </c>
      <c r="BQ43" s="62" t="e">
        <f>SUM($AW$33+$AZ$40+$AZ$44+#REF!)</f>
        <v>#REF!</v>
      </c>
      <c r="BR43" s="64" t="e">
        <f>SUM(BO43-BQ43)</f>
        <v>#REF!</v>
      </c>
      <c r="BS43" s="42"/>
      <c r="BT43" s="42"/>
      <c r="BU43" s="42" t="s">
        <v>19</v>
      </c>
      <c r="BV43" s="48">
        <f t="shared" si="2"/>
        <v>1</v>
      </c>
      <c r="BW43" s="45"/>
      <c r="BX43" s="42"/>
      <c r="BY43" s="42" t="str">
        <f>$R$22</f>
        <v>SG Rohrbach Steinweiler</v>
      </c>
      <c r="BZ43" s="48">
        <f>SUM($BE$34+$BV$40+$BE$46)</f>
        <v>9</v>
      </c>
      <c r="CA43" s="46">
        <f>SUM($AW$34+$AZ$40+$AW$46)</f>
        <v>3</v>
      </c>
      <c r="CB43" s="55" t="s">
        <v>19</v>
      </c>
      <c r="CC43" s="56">
        <f>SUM($AZ$34+$AW$40+$AZ$46)</f>
        <v>0</v>
      </c>
      <c r="CD43" s="57">
        <f>SUM(CA43-CC43)</f>
        <v>3</v>
      </c>
      <c r="CE43" s="46"/>
      <c r="CF43" s="46"/>
      <c r="CG43" s="47"/>
      <c r="CH43" s="58">
        <f>IF(ISBLANK($AZ$47),"",IF(AND($BZ$43=$BZ$44,$CD$43=$CD$44,$CA$44=$CA$43),1,0))</f>
        <v>0</v>
      </c>
      <c r="CI43" s="59"/>
      <c r="CJ43" s="59">
        <f>SUM(CH43:CI43)</f>
        <v>0</v>
      </c>
      <c r="CK43" s="59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28"/>
      <c r="EK43" s="28"/>
      <c r="EL43" s="28"/>
    </row>
    <row r="44" spans="2:142" s="4" customFormat="1" ht="22.5" customHeight="1">
      <c r="B44" s="290">
        <v>15</v>
      </c>
      <c r="C44" s="287"/>
      <c r="D44" s="287">
        <v>1</v>
      </c>
      <c r="E44" s="287"/>
      <c r="F44" s="287"/>
      <c r="G44" s="287" t="s">
        <v>22</v>
      </c>
      <c r="H44" s="287"/>
      <c r="I44" s="287"/>
      <c r="J44" s="261">
        <f t="shared" si="4"/>
        <v>0.6097222222222222</v>
      </c>
      <c r="K44" s="261"/>
      <c r="L44" s="261"/>
      <c r="M44" s="261"/>
      <c r="N44" s="262"/>
      <c r="O44" s="263" t="str">
        <f>AG16</f>
        <v>JFV Südwest Löwen</v>
      </c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83" t="s">
        <v>20</v>
      </c>
      <c r="AF44" s="264" t="str">
        <f>AG18</f>
        <v>VfB Iggelheim I</v>
      </c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5"/>
      <c r="AW44" s="266">
        <v>2</v>
      </c>
      <c r="AX44" s="267"/>
      <c r="AY44" s="83" t="s">
        <v>19</v>
      </c>
      <c r="AZ44" s="267">
        <v>1</v>
      </c>
      <c r="BA44" s="270"/>
      <c r="BB44" s="266"/>
      <c r="BC44" s="271"/>
      <c r="BD44" s="14"/>
      <c r="BE44" s="48">
        <f t="shared" si="0"/>
        <v>3</v>
      </c>
      <c r="BF44" s="50">
        <f t="shared" si="3"/>
        <v>3</v>
      </c>
      <c r="BG44" s="50" t="s">
        <v>19</v>
      </c>
      <c r="BH44" s="50">
        <f t="shared" si="1"/>
        <v>0</v>
      </c>
      <c r="BI44" s="42"/>
      <c r="BJ44" s="42"/>
      <c r="BK44" s="60"/>
      <c r="BL44" s="60"/>
      <c r="BM44" s="61" t="str">
        <f>AG17</f>
        <v>JSG Zeiskam Hochstadt</v>
      </c>
      <c r="BN44" s="62" t="e">
        <f>SUM($BF$36+$BH$40+$BF$45+#REF!)</f>
        <v>#REF!</v>
      </c>
      <c r="BO44" s="62" t="e">
        <f>SUM($AW$36+$AZ$40+$AW$45+#REF!)</f>
        <v>#REF!</v>
      </c>
      <c r="BP44" s="63" t="s">
        <v>19</v>
      </c>
      <c r="BQ44" s="62" t="e">
        <f>SUM($AZ$36+$AW$40+$AZ$45+#REF!)</f>
        <v>#REF!</v>
      </c>
      <c r="BR44" s="64" t="e">
        <f>SUM(BO44-BQ44)</f>
        <v>#REF!</v>
      </c>
      <c r="BS44" s="42"/>
      <c r="BT44" s="42"/>
      <c r="BU44" s="42" t="s">
        <v>19</v>
      </c>
      <c r="BV44" s="48">
        <f t="shared" si="2"/>
        <v>0</v>
      </c>
      <c r="BW44" s="45"/>
      <c r="BX44" s="42"/>
      <c r="BY44" s="42" t="str">
        <f>$R$25</f>
        <v>SC Hauenstein</v>
      </c>
      <c r="BZ44" s="48">
        <f>SUM($BV$35+$BE$40+$BV$47)</f>
        <v>6</v>
      </c>
      <c r="CA44" s="46">
        <f>SUM($AZ$35+$AW$40+$AZ$47)</f>
        <v>4</v>
      </c>
      <c r="CB44" s="55" t="s">
        <v>19</v>
      </c>
      <c r="CC44" s="56">
        <f>SUM($AW$35+$AZ$40+$AW$47)</f>
        <v>1</v>
      </c>
      <c r="CD44" s="57">
        <f>SUM(CA44-CC44)</f>
        <v>3</v>
      </c>
      <c r="CE44" s="46"/>
      <c r="CF44" s="46"/>
      <c r="CG44" s="47"/>
      <c r="CH44" s="58">
        <f>IF(ISBLANK($AZ$47),"",IF(AND($BZ$43=$BZ$44,$CD$43=$CD$44,$CA$44=$CA$43),1,0))</f>
        <v>0</v>
      </c>
      <c r="CI44" s="58">
        <f>IF(ISBLANK($AZ$47),"",IF(AND($BZ$45=$BZ$44,$CD$45=$CD$44,$CA$44=$CA$45),1,0))</f>
        <v>0</v>
      </c>
      <c r="CJ44" s="58">
        <f>SUM(CH44:CI44)</f>
        <v>0</v>
      </c>
      <c r="CK44" s="59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28"/>
      <c r="EK44" s="28"/>
      <c r="EL44" s="28"/>
    </row>
    <row r="45" spans="2:142" s="4" customFormat="1" ht="22.5" customHeight="1" thickBot="1">
      <c r="B45" s="291">
        <v>16</v>
      </c>
      <c r="C45" s="288"/>
      <c r="D45" s="288">
        <v>2</v>
      </c>
      <c r="E45" s="288"/>
      <c r="F45" s="288"/>
      <c r="G45" s="288" t="s">
        <v>22</v>
      </c>
      <c r="H45" s="288"/>
      <c r="I45" s="288"/>
      <c r="J45" s="254">
        <v>0.6097222222222222</v>
      </c>
      <c r="K45" s="254"/>
      <c r="L45" s="254"/>
      <c r="M45" s="254"/>
      <c r="N45" s="255"/>
      <c r="O45" s="256" t="str">
        <f>AG17</f>
        <v>JSG Zeiskam Hochstadt</v>
      </c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84" t="s">
        <v>20</v>
      </c>
      <c r="AF45" s="211" t="str">
        <f>AG19</f>
        <v>VfB Annweiler II</v>
      </c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2"/>
      <c r="AW45" s="257">
        <v>1</v>
      </c>
      <c r="AX45" s="258"/>
      <c r="AY45" s="84" t="s">
        <v>19</v>
      </c>
      <c r="AZ45" s="258">
        <v>0</v>
      </c>
      <c r="BA45" s="268"/>
      <c r="BB45" s="257"/>
      <c r="BC45" s="269"/>
      <c r="BD45" s="14"/>
      <c r="BE45" s="48">
        <f t="shared" si="0"/>
        <v>3</v>
      </c>
      <c r="BF45" s="50">
        <f t="shared" si="3"/>
        <v>3</v>
      </c>
      <c r="BG45" s="50" t="s">
        <v>19</v>
      </c>
      <c r="BH45" s="50">
        <f t="shared" si="1"/>
        <v>0</v>
      </c>
      <c r="BI45" s="42"/>
      <c r="BJ45" s="42"/>
      <c r="BK45" s="60"/>
      <c r="BL45" s="60"/>
      <c r="BM45" s="65" t="str">
        <f>AG18</f>
        <v>VfB Iggelheim I</v>
      </c>
      <c r="BN45" s="62" t="e">
        <f>SUM($BF$32+$BH$36+$BH$41+#REF!)</f>
        <v>#REF!</v>
      </c>
      <c r="BO45" s="62" t="e">
        <f>SUM($AW$32+$AZ$36+$AZ$41+#REF!)</f>
        <v>#REF!</v>
      </c>
      <c r="BP45" s="63" t="s">
        <v>19</v>
      </c>
      <c r="BQ45" s="62" t="e">
        <f>SUM($AZ$32+$AW$36+$AW$41+#REF!)</f>
        <v>#REF!</v>
      </c>
      <c r="BR45" s="66" t="e">
        <f>SUM(BO45-BQ45)</f>
        <v>#REF!</v>
      </c>
      <c r="BS45" s="42"/>
      <c r="BT45" s="42"/>
      <c r="BU45" s="42" t="s">
        <v>19</v>
      </c>
      <c r="BV45" s="48">
        <f t="shared" si="2"/>
        <v>0</v>
      </c>
      <c r="BW45" s="45"/>
      <c r="BX45" s="42"/>
      <c r="BY45" s="42" t="str">
        <f>$R$23</f>
        <v>SV Wernersberg</v>
      </c>
      <c r="BZ45" s="48">
        <f>SUM($BV$34+$BE$41+$BE$47)</f>
        <v>3</v>
      </c>
      <c r="CA45" s="46">
        <f>SUM($AZ$34+$AW$41+$AW$47)</f>
        <v>2</v>
      </c>
      <c r="CB45" s="55" t="s">
        <v>19</v>
      </c>
      <c r="CC45" s="56">
        <f>SUM($AW$34+$AZ$41+$AZ$47)</f>
        <v>4</v>
      </c>
      <c r="CD45" s="57">
        <f>SUM(CA45-CC45)</f>
        <v>-2</v>
      </c>
      <c r="CE45" s="46"/>
      <c r="CF45" s="46"/>
      <c r="CG45" s="47"/>
      <c r="CH45" s="58">
        <f>IF(ISBLANK($AZ$47),"",IF(AND($BZ$45=$BZ$44,$CD$45=$CD$44,$CA$44=$CA$45),1,0))</f>
        <v>0</v>
      </c>
      <c r="CI45" s="58">
        <f>IF(ISBLANK($AZ$47),"",IF(AND($BZ$45=$BZ$46,$CD$45=$CD$46,$CA$46=$CA$45),1,0))</f>
        <v>0</v>
      </c>
      <c r="CJ45" s="58">
        <f>SUM(CH44:CI44)</f>
        <v>0</v>
      </c>
      <c r="CK45" s="59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28"/>
      <c r="EK45" s="28"/>
      <c r="EL45" s="28"/>
    </row>
    <row r="46" spans="2:142" s="4" customFormat="1" ht="22.5" customHeight="1">
      <c r="B46" s="293">
        <v>17</v>
      </c>
      <c r="C46" s="250"/>
      <c r="D46" s="250">
        <v>1</v>
      </c>
      <c r="E46" s="250"/>
      <c r="F46" s="250"/>
      <c r="G46" s="250" t="s">
        <v>31</v>
      </c>
      <c r="H46" s="250"/>
      <c r="I46" s="250"/>
      <c r="J46" s="251">
        <f t="shared" si="4"/>
        <v>0.6194444444444444</v>
      </c>
      <c r="K46" s="251"/>
      <c r="L46" s="251"/>
      <c r="M46" s="251"/>
      <c r="N46" s="252"/>
      <c r="O46" s="253" t="str">
        <f>R22</f>
        <v>SG Rohrbach Steinweiler</v>
      </c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85" t="s">
        <v>20</v>
      </c>
      <c r="AF46" s="209" t="str">
        <f>R24</f>
        <v>VfB Iggelheim II</v>
      </c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10"/>
      <c r="AW46" s="238">
        <v>1</v>
      </c>
      <c r="AX46" s="236"/>
      <c r="AY46" s="85" t="s">
        <v>19</v>
      </c>
      <c r="AZ46" s="236">
        <v>0</v>
      </c>
      <c r="BA46" s="237"/>
      <c r="BB46" s="238"/>
      <c r="BC46" s="239"/>
      <c r="BD46" s="14"/>
      <c r="BE46" s="48">
        <f t="shared" si="0"/>
        <v>3</v>
      </c>
      <c r="BF46" s="50">
        <f t="shared" si="3"/>
        <v>3</v>
      </c>
      <c r="BG46" s="50" t="s">
        <v>19</v>
      </c>
      <c r="BH46" s="50">
        <f t="shared" si="1"/>
        <v>0</v>
      </c>
      <c r="BI46" s="42"/>
      <c r="BJ46" s="42"/>
      <c r="BK46" s="60"/>
      <c r="BL46" s="60"/>
      <c r="BM46" s="61" t="str">
        <f>AG19</f>
        <v>VfB Annweiler II</v>
      </c>
      <c r="BN46" s="62">
        <f>SUM($BF$33+$BH$37+$BF$41+$BH$45)</f>
        <v>6</v>
      </c>
      <c r="BO46" s="62">
        <f>SUM($AW$33+$AZ$37+$AW$41+$AZ$45)</f>
        <v>3</v>
      </c>
      <c r="BP46" s="63" t="s">
        <v>19</v>
      </c>
      <c r="BQ46" s="62">
        <f>SUM($AZ$33+$AW$37+$AZ$41+$AW$45)</f>
        <v>6</v>
      </c>
      <c r="BR46" s="64">
        <f>SUM(BO46-BQ46)</f>
        <v>-3</v>
      </c>
      <c r="BS46" s="42"/>
      <c r="BT46" s="42"/>
      <c r="BU46" s="42" t="s">
        <v>19</v>
      </c>
      <c r="BV46" s="48">
        <f t="shared" si="2"/>
        <v>0</v>
      </c>
      <c r="BW46" s="45"/>
      <c r="BX46" s="42"/>
      <c r="BY46" s="42" t="str">
        <f>$R$24</f>
        <v>VfB Iggelheim II</v>
      </c>
      <c r="BZ46" s="48">
        <f>SUM($BE$35+$BV$41+$BV$46)</f>
        <v>0</v>
      </c>
      <c r="CA46" s="46">
        <f>SUM($AW$35+$AZ$41+$AZ$46)</f>
        <v>1</v>
      </c>
      <c r="CB46" s="55" t="s">
        <v>19</v>
      </c>
      <c r="CC46" s="56">
        <f>SUM($AZ$35+$AW$41+$AW$46)</f>
        <v>5</v>
      </c>
      <c r="CD46" s="57">
        <f>SUM(CA46-CC46)</f>
        <v>-4</v>
      </c>
      <c r="CE46" s="46"/>
      <c r="CF46" s="46"/>
      <c r="CG46" s="47"/>
      <c r="CH46" s="58">
        <f>IF(ISBLANK($AZ$47),"",IF(AND($BZ$45=$BZ$46,$CD$45=$CD$46,$CA$46=$CA$45),1,0))</f>
        <v>0</v>
      </c>
      <c r="CI46" s="59"/>
      <c r="CJ46" s="59">
        <f>SUM(CH46:CI46)</f>
        <v>0</v>
      </c>
      <c r="CK46" s="59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28"/>
      <c r="EK46" s="28"/>
      <c r="EL46" s="28"/>
    </row>
    <row r="47" spans="2:142" s="4" customFormat="1" ht="22.5" customHeight="1" thickBot="1">
      <c r="B47" s="292">
        <v>18</v>
      </c>
      <c r="C47" s="240"/>
      <c r="D47" s="240">
        <v>2</v>
      </c>
      <c r="E47" s="240"/>
      <c r="F47" s="240"/>
      <c r="G47" s="240" t="s">
        <v>31</v>
      </c>
      <c r="H47" s="240"/>
      <c r="I47" s="240"/>
      <c r="J47" s="241">
        <v>0.6194444444444445</v>
      </c>
      <c r="K47" s="241"/>
      <c r="L47" s="241"/>
      <c r="M47" s="241"/>
      <c r="N47" s="242"/>
      <c r="O47" s="243" t="str">
        <f>R23</f>
        <v>SV Wernersberg</v>
      </c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86" t="s">
        <v>20</v>
      </c>
      <c r="AF47" s="244" t="str">
        <f>R25</f>
        <v>SC Hauenstein</v>
      </c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5"/>
      <c r="AW47" s="246">
        <v>0</v>
      </c>
      <c r="AX47" s="247"/>
      <c r="AY47" s="86" t="s">
        <v>19</v>
      </c>
      <c r="AZ47" s="247">
        <v>2</v>
      </c>
      <c r="BA47" s="248"/>
      <c r="BB47" s="246"/>
      <c r="BC47" s="249"/>
      <c r="BD47" s="14"/>
      <c r="BE47" s="48">
        <f t="shared" si="0"/>
        <v>0</v>
      </c>
      <c r="BF47" s="50">
        <f t="shared" si="3"/>
        <v>0</v>
      </c>
      <c r="BG47" s="50" t="s">
        <v>19</v>
      </c>
      <c r="BH47" s="50">
        <f t="shared" si="1"/>
        <v>3</v>
      </c>
      <c r="BI47" s="42"/>
      <c r="BJ47" s="42"/>
      <c r="BK47" s="60"/>
      <c r="BL47" s="60"/>
      <c r="BM47" s="61">
        <f>AG20</f>
        <v>0</v>
      </c>
      <c r="BN47" s="62" t="e">
        <f>SUM($BH$32+$BF$37+$BH$44+#REF!)</f>
        <v>#REF!</v>
      </c>
      <c r="BO47" s="62" t="e">
        <f>SUM($AZ$32+$AW$37+$AZ$44+#REF!)</f>
        <v>#REF!</v>
      </c>
      <c r="BP47" s="63" t="s">
        <v>19</v>
      </c>
      <c r="BQ47" s="62" t="e">
        <f>SUM($AW$32+$AZ$37+$AW$44+#REF!)</f>
        <v>#REF!</v>
      </c>
      <c r="BR47" s="64" t="e">
        <f>SUM(BO47-BQ47)</f>
        <v>#REF!</v>
      </c>
      <c r="BS47" s="42"/>
      <c r="BT47" s="42"/>
      <c r="BU47" s="42" t="s">
        <v>19</v>
      </c>
      <c r="BV47" s="48">
        <f t="shared" si="2"/>
        <v>3</v>
      </c>
      <c r="BW47" s="45"/>
      <c r="BX47" s="42"/>
      <c r="BY47" s="42"/>
      <c r="BZ47" s="42"/>
      <c r="CA47" s="42"/>
      <c r="CB47" s="42"/>
      <c r="CC47" s="46"/>
      <c r="CD47" s="46"/>
      <c r="CE47" s="46"/>
      <c r="CF47" s="46"/>
      <c r="CG47" s="47"/>
      <c r="CH47" s="59"/>
      <c r="CI47" s="59"/>
      <c r="CJ47" s="59"/>
      <c r="CK47" s="59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28"/>
      <c r="EK47" s="28"/>
      <c r="EL47" s="28"/>
    </row>
    <row r="48" spans="2:60" ht="13.5" customHeight="1">
      <c r="B48" s="17"/>
      <c r="C48" s="17"/>
      <c r="D48" s="17"/>
      <c r="E48" s="17"/>
      <c r="F48" s="17"/>
      <c r="G48" s="17"/>
      <c r="H48" s="17"/>
      <c r="I48" s="17"/>
      <c r="J48" s="18"/>
      <c r="K48" s="18"/>
      <c r="L48" s="18"/>
      <c r="M48" s="18"/>
      <c r="N48" s="18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20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20"/>
      <c r="AX48" s="20"/>
      <c r="AY48" s="20"/>
      <c r="AZ48" s="20"/>
      <c r="BA48" s="20"/>
      <c r="BB48" s="20"/>
      <c r="BC48" s="20"/>
      <c r="BD48" s="15"/>
      <c r="BF48" s="50"/>
      <c r="BG48" s="50"/>
      <c r="BH48" s="50"/>
    </row>
    <row r="49" spans="2:60" ht="33" customHeight="1">
      <c r="B49" s="325" t="str">
        <f>$A$2</f>
        <v>8. Junioren Cup 2014</v>
      </c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5"/>
      <c r="AS49" s="325"/>
      <c r="AT49" s="325"/>
      <c r="AU49" s="325"/>
      <c r="AV49" s="325"/>
      <c r="AW49" s="325"/>
      <c r="AX49" s="325"/>
      <c r="AY49" s="325"/>
      <c r="AZ49" s="325"/>
      <c r="BA49" s="325"/>
      <c r="BB49" s="325"/>
      <c r="BC49" s="325"/>
      <c r="BF49" s="50"/>
      <c r="BG49" s="50"/>
      <c r="BH49" s="50"/>
    </row>
    <row r="50" spans="2:60" ht="6" customHeight="1">
      <c r="B50" s="17"/>
      <c r="C50" s="17"/>
      <c r="D50" s="17"/>
      <c r="E50" s="17"/>
      <c r="F50" s="17"/>
      <c r="G50" s="17"/>
      <c r="H50" s="17"/>
      <c r="I50" s="17"/>
      <c r="J50" s="18"/>
      <c r="K50" s="18"/>
      <c r="L50" s="18"/>
      <c r="M50" s="18"/>
      <c r="N50" s="18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20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20"/>
      <c r="AX50" s="20"/>
      <c r="AY50" s="20"/>
      <c r="AZ50" s="20"/>
      <c r="BA50" s="20"/>
      <c r="BB50" s="20"/>
      <c r="BC50" s="20"/>
      <c r="BD50" s="15"/>
      <c r="BF50" s="50"/>
      <c r="BG50" s="50"/>
      <c r="BH50" s="50"/>
    </row>
    <row r="51" spans="2:88" ht="12.75">
      <c r="B51" s="1" t="s">
        <v>27</v>
      </c>
      <c r="CE51" s="67"/>
      <c r="CF51" s="67"/>
      <c r="CG51" s="68"/>
      <c r="CH51" s="68"/>
      <c r="CI51" s="68"/>
      <c r="CJ51" s="68"/>
    </row>
    <row r="52" spans="83:88" ht="6" customHeight="1" thickBot="1">
      <c r="CE52" s="67"/>
      <c r="CF52" s="67"/>
      <c r="CG52" s="68"/>
      <c r="CH52" s="68"/>
      <c r="CI52" s="68"/>
      <c r="CJ52" s="68"/>
    </row>
    <row r="53" spans="2:139" s="8" customFormat="1" ht="15" customHeight="1" thickBot="1">
      <c r="B53" s="97" t="s">
        <v>12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100"/>
      <c r="P53" s="97" t="s">
        <v>24</v>
      </c>
      <c r="Q53" s="99"/>
      <c r="R53" s="100"/>
      <c r="S53" s="97" t="s">
        <v>25</v>
      </c>
      <c r="T53" s="99"/>
      <c r="U53" s="99"/>
      <c r="V53" s="99"/>
      <c r="W53" s="100"/>
      <c r="X53" s="97" t="s">
        <v>26</v>
      </c>
      <c r="Y53" s="99"/>
      <c r="Z53" s="100"/>
      <c r="AA53" s="9"/>
      <c r="AB53" s="9"/>
      <c r="AC53" s="9"/>
      <c r="AD53" s="9"/>
      <c r="AE53" s="202" t="s">
        <v>13</v>
      </c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03"/>
      <c r="AS53" s="202" t="s">
        <v>24</v>
      </c>
      <c r="AT53" s="117"/>
      <c r="AU53" s="103"/>
      <c r="AV53" s="202" t="s">
        <v>25</v>
      </c>
      <c r="AW53" s="117"/>
      <c r="AX53" s="117"/>
      <c r="AY53" s="117"/>
      <c r="AZ53" s="103"/>
      <c r="BA53" s="202" t="s">
        <v>26</v>
      </c>
      <c r="BB53" s="117"/>
      <c r="BC53" s="103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70"/>
      <c r="BW53" s="70"/>
      <c r="BX53" s="69"/>
      <c r="BY53" s="51" t="s">
        <v>41</v>
      </c>
      <c r="BZ53" s="42" t="s">
        <v>24</v>
      </c>
      <c r="CA53" s="152" t="s">
        <v>25</v>
      </c>
      <c r="CB53" s="152"/>
      <c r="CC53" s="152"/>
      <c r="CD53" s="52" t="s">
        <v>26</v>
      </c>
      <c r="CE53" s="67"/>
      <c r="CF53" s="67"/>
      <c r="CG53" s="68"/>
      <c r="CH53" s="68"/>
      <c r="CI53" s="68"/>
      <c r="CJ53" s="68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</row>
    <row r="54" spans="2:88" ht="15" customHeight="1">
      <c r="B54" s="229" t="s">
        <v>8</v>
      </c>
      <c r="C54" s="173"/>
      <c r="D54" s="230" t="str">
        <f>IF(ISBLANK($AZ$30),"",$BY$31)</f>
        <v>VfB Annweiler I</v>
      </c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2"/>
      <c r="P54" s="233">
        <f>IF(ISBLANK($AZ$30),"",$BZ$31)</f>
        <v>7</v>
      </c>
      <c r="Q54" s="234"/>
      <c r="R54" s="235"/>
      <c r="S54" s="173">
        <f>IF(ISBLANK($AZ$30),"",$CA$31)</f>
        <v>5</v>
      </c>
      <c r="T54" s="173"/>
      <c r="U54" s="87" t="s">
        <v>19</v>
      </c>
      <c r="V54" s="173">
        <f>IF(ISBLANK($AZ$30),"",$CC$31)</f>
        <v>2</v>
      </c>
      <c r="W54" s="173"/>
      <c r="X54" s="174">
        <f>IF(ISBLANK($AZ$30),"",$CD$31)</f>
        <v>3</v>
      </c>
      <c r="Y54" s="175"/>
      <c r="Z54" s="176"/>
      <c r="AA54" s="4"/>
      <c r="AB54" s="4"/>
      <c r="AC54" s="4"/>
      <c r="AD54" s="4"/>
      <c r="AE54" s="208" t="s">
        <v>8</v>
      </c>
      <c r="AF54" s="153"/>
      <c r="AG54" s="169" t="str">
        <f>IF(ISBLANK($AZ$32),"",$BY$37)</f>
        <v>JSG Zeiskam Hochstadt</v>
      </c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1"/>
      <c r="AS54" s="154">
        <f>IF(ISBLANK($AZ$32),"",$BZ$37)</f>
        <v>6</v>
      </c>
      <c r="AT54" s="155"/>
      <c r="AU54" s="156"/>
      <c r="AV54" s="153">
        <f>IF(ISBLANK($AZ$32),"",$CA$37)</f>
        <v>7</v>
      </c>
      <c r="AW54" s="153"/>
      <c r="AX54" s="89" t="s">
        <v>19</v>
      </c>
      <c r="AY54" s="153">
        <f>IF(ISBLANK($AZ$32),"",$CC$37)</f>
        <v>1</v>
      </c>
      <c r="AZ54" s="153"/>
      <c r="BA54" s="159">
        <f>IF(ISBLANK($AZ$32),"",$CD$37)</f>
        <v>6</v>
      </c>
      <c r="BB54" s="160"/>
      <c r="BC54" s="161"/>
      <c r="BY54" s="42" t="str">
        <f>$AG$56</f>
        <v>JFV Südwest Löwen</v>
      </c>
      <c r="BZ54" s="48">
        <f>$AS$56</f>
        <v>6</v>
      </c>
      <c r="CA54" s="46">
        <f>$AV$56</f>
        <v>6</v>
      </c>
      <c r="CB54" s="55" t="s">
        <v>19</v>
      </c>
      <c r="CC54" s="56">
        <f>$AY$56</f>
        <v>7</v>
      </c>
      <c r="CD54" s="57">
        <f>$BA$56</f>
        <v>-1</v>
      </c>
      <c r="CE54" s="67"/>
      <c r="CF54" s="67"/>
      <c r="CG54" s="68"/>
      <c r="CH54" s="68">
        <f>IF(ISBLANK($AZ$47),"",IF(AND($BZ$55=$BZ$54,$CD$54=$CD$55,$CA$55=$CA$54),1,0))</f>
        <v>0</v>
      </c>
      <c r="CI54" s="68">
        <f>IF(ISBLANK($AZ$47),"",IF(AND($BZ$56=$BZ$55,$CD$56=$CD$55,$CA$55=$CA$56),1,0))</f>
        <v>0</v>
      </c>
      <c r="CJ54" s="68">
        <f>SUM(CH54:CI54)</f>
        <v>0</v>
      </c>
    </row>
    <row r="55" spans="2:88" ht="15" customHeight="1">
      <c r="B55" s="222" t="s">
        <v>9</v>
      </c>
      <c r="C55" s="177"/>
      <c r="D55" s="223" t="str">
        <f>IF(ISBLANK($AZ$30),"",$BY$32)</f>
        <v>VfL Neuhofen</v>
      </c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5"/>
      <c r="P55" s="226">
        <f>IF(ISBLANK($AZ$30),"",$BZ$32)</f>
        <v>5</v>
      </c>
      <c r="Q55" s="227"/>
      <c r="R55" s="228"/>
      <c r="S55" s="177">
        <f>IF(ISBLANK($AZ$30),"",$CA$32)</f>
        <v>6</v>
      </c>
      <c r="T55" s="177"/>
      <c r="U55" s="88" t="s">
        <v>19</v>
      </c>
      <c r="V55" s="177">
        <f>IF(ISBLANK($AZ$30),"",$CC$32)</f>
        <v>2</v>
      </c>
      <c r="W55" s="177"/>
      <c r="X55" s="178">
        <f>IF(ISBLANK($AZ$30),"",$CD$32)</f>
        <v>4</v>
      </c>
      <c r="Y55" s="179"/>
      <c r="Z55" s="180"/>
      <c r="AA55" s="4"/>
      <c r="AB55" s="4"/>
      <c r="AC55" s="4"/>
      <c r="AD55" s="4"/>
      <c r="AE55" s="172" t="s">
        <v>9</v>
      </c>
      <c r="AF55" s="158"/>
      <c r="AG55" s="205" t="str">
        <f>IF(ISBLANK($AZ$32),"",$BY$38)</f>
        <v>VfB Iggelheim I</v>
      </c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7"/>
      <c r="AS55" s="135">
        <f>IF(ISBLANK($AZ$32),"",$BZ$38)</f>
        <v>6</v>
      </c>
      <c r="AT55" s="136"/>
      <c r="AU55" s="137"/>
      <c r="AV55" s="158">
        <f>IF(ISBLANK($AZ$32),"",$CA$38)</f>
        <v>3</v>
      </c>
      <c r="AW55" s="158"/>
      <c r="AX55" s="90" t="s">
        <v>19</v>
      </c>
      <c r="AY55" s="158">
        <f>IF(ISBLANK($AZ$32),"",$CC$38)</f>
        <v>2</v>
      </c>
      <c r="AZ55" s="158"/>
      <c r="BA55" s="162">
        <f>IF(ISBLANK($AZ$32),"",$CD$38)</f>
        <v>1</v>
      </c>
      <c r="BB55" s="163"/>
      <c r="BC55" s="164"/>
      <c r="BY55" s="42" t="str">
        <f>$D$56</f>
        <v>JFV Südpfalz I</v>
      </c>
      <c r="BZ55" s="48">
        <f>$P$56</f>
        <v>4</v>
      </c>
      <c r="CA55" s="46">
        <f>$S$56</f>
        <v>3</v>
      </c>
      <c r="CB55" s="55" t="s">
        <v>19</v>
      </c>
      <c r="CC55" s="56">
        <f>$V$56</f>
        <v>1</v>
      </c>
      <c r="CD55" s="57">
        <f>$X$56</f>
        <v>2</v>
      </c>
      <c r="CE55" s="67"/>
      <c r="CF55" s="67"/>
      <c r="CG55" s="68"/>
      <c r="CH55" s="68"/>
      <c r="CI55" s="68"/>
      <c r="CJ55" s="68"/>
    </row>
    <row r="56" spans="2:88" ht="15" customHeight="1">
      <c r="B56" s="222" t="s">
        <v>10</v>
      </c>
      <c r="C56" s="177"/>
      <c r="D56" s="223" t="str">
        <f>IF(ISBLANK($AZ$30),"",$BY$33)</f>
        <v>JFV Südpfalz I</v>
      </c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5"/>
      <c r="P56" s="226">
        <f>IF(ISBLANK($AZ$30),"",$BZ$33)</f>
        <v>4</v>
      </c>
      <c r="Q56" s="227"/>
      <c r="R56" s="228"/>
      <c r="S56" s="177">
        <f>IF(ISBLANK($AZ$30),"",$CA$33)</f>
        <v>3</v>
      </c>
      <c r="T56" s="177"/>
      <c r="U56" s="88" t="s">
        <v>19</v>
      </c>
      <c r="V56" s="177">
        <f>IF(ISBLANK($AZ$30),"",$CC$33)</f>
        <v>1</v>
      </c>
      <c r="W56" s="177"/>
      <c r="X56" s="178">
        <f>IF(ISBLANK($AZ$30),"",$CD$33)</f>
        <v>2</v>
      </c>
      <c r="Y56" s="179"/>
      <c r="Z56" s="180"/>
      <c r="AA56" s="4"/>
      <c r="AB56" s="4"/>
      <c r="AC56" s="4"/>
      <c r="AD56" s="4"/>
      <c r="AE56" s="172" t="s">
        <v>10</v>
      </c>
      <c r="AF56" s="158"/>
      <c r="AG56" s="205" t="str">
        <f>IF(ISBLANK($AZ$32),"",$BY$39)</f>
        <v>JFV Südwest Löwen</v>
      </c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7"/>
      <c r="AS56" s="135">
        <f>IF(ISBLANK($AZ$32),"",$BZ$39)</f>
        <v>6</v>
      </c>
      <c r="AT56" s="136"/>
      <c r="AU56" s="137"/>
      <c r="AV56" s="158">
        <f>IF(ISBLANK($AZ$32),"",$CA$39)</f>
        <v>6</v>
      </c>
      <c r="AW56" s="158"/>
      <c r="AX56" s="90" t="s">
        <v>19</v>
      </c>
      <c r="AY56" s="158">
        <f>IF(ISBLANK($AZ$32),"",$CC$39)</f>
        <v>7</v>
      </c>
      <c r="AZ56" s="158"/>
      <c r="BA56" s="162">
        <f>IF(ISBLANK($AZ$32),"",$CD$39)</f>
        <v>-1</v>
      </c>
      <c r="BB56" s="163"/>
      <c r="BC56" s="164"/>
      <c r="BY56" s="42" t="str">
        <f>$R$62</f>
        <v>SV Wernersberg</v>
      </c>
      <c r="BZ56" s="48">
        <f>$AD$62</f>
        <v>3</v>
      </c>
      <c r="CA56" s="46">
        <f>$AG$62</f>
        <v>2</v>
      </c>
      <c r="CB56" s="55" t="s">
        <v>19</v>
      </c>
      <c r="CC56" s="56">
        <f>$AJ$62</f>
        <v>4</v>
      </c>
      <c r="CD56" s="57">
        <f>$AL$62</f>
        <v>-2</v>
      </c>
      <c r="CE56" s="67"/>
      <c r="CF56" s="67"/>
      <c r="CG56" s="68"/>
      <c r="CH56" s="68"/>
      <c r="CI56" s="68"/>
      <c r="CJ56" s="68"/>
    </row>
    <row r="57" spans="2:88" ht="15" customHeight="1" thickBot="1">
      <c r="B57" s="213" t="s">
        <v>11</v>
      </c>
      <c r="C57" s="214"/>
      <c r="D57" s="215" t="str">
        <f>IF(ISBLANK($AZ$30),"",$BY$34)</f>
        <v>VTG Queichhambach</v>
      </c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7"/>
      <c r="P57" s="218">
        <f>IF(ISBLANK($AZ$30),"",$BZ$34)</f>
        <v>0</v>
      </c>
      <c r="Q57" s="219"/>
      <c r="R57" s="220"/>
      <c r="S57" s="221">
        <f>IF(ISBLANK($AZ$30),"",$CA$34)</f>
        <v>0</v>
      </c>
      <c r="T57" s="221"/>
      <c r="U57" s="82" t="s">
        <v>19</v>
      </c>
      <c r="V57" s="221">
        <f>IF(ISBLANK($AZ$30),"",$CC$34)</f>
        <v>9</v>
      </c>
      <c r="W57" s="221"/>
      <c r="X57" s="362">
        <f>IF(ISBLANK($AZ$30),"",$CD$34)</f>
        <v>-9</v>
      </c>
      <c r="Y57" s="363"/>
      <c r="Z57" s="364"/>
      <c r="AA57" s="4"/>
      <c r="AB57" s="4"/>
      <c r="AC57" s="4"/>
      <c r="AD57" s="4"/>
      <c r="AE57" s="372" t="s">
        <v>11</v>
      </c>
      <c r="AF57" s="373"/>
      <c r="AG57" s="374" t="str">
        <f>IF(ISBLANK($AZ$32),"",$BY$40)</f>
        <v>VfB Annweiler II</v>
      </c>
      <c r="AH57" s="375"/>
      <c r="AI57" s="375"/>
      <c r="AJ57" s="375"/>
      <c r="AK57" s="375"/>
      <c r="AL57" s="375"/>
      <c r="AM57" s="375"/>
      <c r="AN57" s="375"/>
      <c r="AO57" s="375"/>
      <c r="AP57" s="375"/>
      <c r="AQ57" s="375"/>
      <c r="AR57" s="376"/>
      <c r="AS57" s="359">
        <f>IF(ISBLANK($AZ$32),"",$BZ$40)</f>
        <v>0</v>
      </c>
      <c r="AT57" s="360"/>
      <c r="AU57" s="361"/>
      <c r="AV57" s="157">
        <f>IF(ISBLANK($AZ$32),"",$CA$40)</f>
        <v>0</v>
      </c>
      <c r="AW57" s="157"/>
      <c r="AX57" s="84" t="s">
        <v>19</v>
      </c>
      <c r="AY57" s="157">
        <f>IF(ISBLANK($AZ$32),"",$CC$40)</f>
        <v>6</v>
      </c>
      <c r="AZ57" s="157"/>
      <c r="BA57" s="369">
        <f>IF(ISBLANK($AZ$32),"",$CD$40)</f>
        <v>-6</v>
      </c>
      <c r="BB57" s="370"/>
      <c r="BC57" s="371"/>
      <c r="BY57" s="51"/>
      <c r="BZ57" s="42"/>
      <c r="CA57" s="152"/>
      <c r="CB57" s="152"/>
      <c r="CC57" s="152"/>
      <c r="CD57" s="52"/>
      <c r="CE57" s="67"/>
      <c r="CF57" s="67"/>
      <c r="CG57" s="68"/>
      <c r="CH57" s="68"/>
      <c r="CI57" s="68"/>
      <c r="CJ57" s="68"/>
    </row>
    <row r="58" spans="77:88" ht="15" customHeight="1" thickBot="1">
      <c r="BY58" s="42"/>
      <c r="BZ58" s="48"/>
      <c r="CA58" s="46"/>
      <c r="CB58" s="55"/>
      <c r="CC58" s="56"/>
      <c r="CD58" s="72"/>
      <c r="CE58" s="67"/>
      <c r="CF58" s="67"/>
      <c r="CG58" s="68"/>
      <c r="CH58" s="68"/>
      <c r="CI58" s="68"/>
      <c r="CJ58" s="68"/>
    </row>
    <row r="59" spans="16:88" ht="15" customHeight="1" thickBot="1">
      <c r="P59" s="144" t="s">
        <v>30</v>
      </c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6"/>
      <c r="AD59" s="144" t="s">
        <v>24</v>
      </c>
      <c r="AE59" s="145"/>
      <c r="AF59" s="146"/>
      <c r="AG59" s="144" t="s">
        <v>25</v>
      </c>
      <c r="AH59" s="145"/>
      <c r="AI59" s="145"/>
      <c r="AJ59" s="145"/>
      <c r="AK59" s="146"/>
      <c r="AL59" s="144" t="s">
        <v>26</v>
      </c>
      <c r="AM59" s="145"/>
      <c r="AN59" s="146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2"/>
      <c r="BY59" s="42"/>
      <c r="BZ59" s="48"/>
      <c r="CA59" s="46"/>
      <c r="CB59" s="55"/>
      <c r="CC59" s="56"/>
      <c r="CD59" s="72"/>
      <c r="CE59" s="67"/>
      <c r="CF59" s="67"/>
      <c r="CG59" s="68"/>
      <c r="CH59" s="68"/>
      <c r="CI59" s="68"/>
      <c r="CJ59" s="68"/>
    </row>
    <row r="60" spans="16:88" ht="15" customHeight="1">
      <c r="P60" s="365" t="s">
        <v>8</v>
      </c>
      <c r="Q60" s="168"/>
      <c r="R60" s="165" t="str">
        <f>IF(ISBLANK($AZ$34),"",$BY$43)</f>
        <v>SG Rohrbach Steinweiler</v>
      </c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7"/>
      <c r="AD60" s="366">
        <f>IF(ISBLANK($AZ$34),"",$BZ$43)</f>
        <v>9</v>
      </c>
      <c r="AE60" s="367"/>
      <c r="AF60" s="368"/>
      <c r="AG60" s="168">
        <f>IF(ISBLANK($AZ$34),"",$CA$43)</f>
        <v>3</v>
      </c>
      <c r="AH60" s="168"/>
      <c r="AI60" s="91" t="s">
        <v>19</v>
      </c>
      <c r="AJ60" s="168">
        <f>IF(ISBLANK($AZ$34),"",$CC$43)</f>
        <v>0</v>
      </c>
      <c r="AK60" s="168"/>
      <c r="AL60" s="147">
        <f>IF(ISBLANK($AZ$34),"",$CD$43)</f>
        <v>3</v>
      </c>
      <c r="AM60" s="148"/>
      <c r="AN60" s="149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2"/>
      <c r="BY60" s="42"/>
      <c r="BZ60" s="48"/>
      <c r="CA60" s="46"/>
      <c r="CB60" s="55"/>
      <c r="CC60" s="56"/>
      <c r="CD60" s="72"/>
      <c r="CE60" s="67"/>
      <c r="CF60" s="67"/>
      <c r="CG60" s="68"/>
      <c r="CI60" s="68"/>
      <c r="CJ60" s="68"/>
    </row>
    <row r="61" spans="16:76" ht="15" customHeight="1">
      <c r="P61" s="358" t="s">
        <v>9</v>
      </c>
      <c r="Q61" s="188"/>
      <c r="R61" s="184" t="str">
        <f>IF(ISBLANK($AZ$34),"",$BY$44)</f>
        <v>SC Hauenstein</v>
      </c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6"/>
      <c r="AD61" s="181">
        <f>IF(ISBLANK($AZ$34),"",$BZ$44)</f>
        <v>6</v>
      </c>
      <c r="AE61" s="182"/>
      <c r="AF61" s="183"/>
      <c r="AG61" s="188">
        <f>IF(ISBLANK($AZ$34),"",$CA$44)</f>
        <v>4</v>
      </c>
      <c r="AH61" s="188"/>
      <c r="AI61" s="92" t="s">
        <v>19</v>
      </c>
      <c r="AJ61" s="188">
        <f>IF(ISBLANK($AZ$34),"",$CC$44)</f>
        <v>1</v>
      </c>
      <c r="AK61" s="188"/>
      <c r="AL61" s="141">
        <f>IF(ISBLANK($AZ$34),"",$CD$44)</f>
        <v>3</v>
      </c>
      <c r="AM61" s="142"/>
      <c r="AN61" s="14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2"/>
    </row>
    <row r="62" spans="16:76" ht="15" customHeight="1">
      <c r="P62" s="358" t="s">
        <v>10</v>
      </c>
      <c r="Q62" s="188"/>
      <c r="R62" s="184" t="str">
        <f>IF(ISBLANK($AZ$34),"",$BY$45)</f>
        <v>SV Wernersberg</v>
      </c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6"/>
      <c r="AD62" s="181">
        <f>IF(ISBLANK($AZ$34),"",$BZ$45)</f>
        <v>3</v>
      </c>
      <c r="AE62" s="182"/>
      <c r="AF62" s="183"/>
      <c r="AG62" s="188">
        <f>IF(ISBLANK($AZ$34),"",$CA$45)</f>
        <v>2</v>
      </c>
      <c r="AH62" s="188"/>
      <c r="AI62" s="92" t="s">
        <v>19</v>
      </c>
      <c r="AJ62" s="188">
        <f>IF(ISBLANK($AZ$34),"",$CC$45)</f>
        <v>4</v>
      </c>
      <c r="AK62" s="188"/>
      <c r="AL62" s="141">
        <f>IF(ISBLANK($AZ$34),"",$CD$45)</f>
        <v>-2</v>
      </c>
      <c r="AM62" s="142"/>
      <c r="AN62" s="14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2"/>
    </row>
    <row r="63" spans="16:76" ht="15" customHeight="1" thickBot="1">
      <c r="P63" s="150" t="s">
        <v>11</v>
      </c>
      <c r="Q63" s="151"/>
      <c r="R63" s="189" t="str">
        <f>IF(ISBLANK($AZ$34),"",$BY$46)</f>
        <v>VfB Iggelheim II</v>
      </c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1"/>
      <c r="AD63" s="192">
        <f>IF(ISBLANK($AZ$34),"",$BZ$46)</f>
        <v>0</v>
      </c>
      <c r="AE63" s="193"/>
      <c r="AF63" s="194"/>
      <c r="AG63" s="187">
        <f>IF(ISBLANK($AZ$34),"",$CA$46)</f>
        <v>1</v>
      </c>
      <c r="AH63" s="187"/>
      <c r="AI63" s="86" t="s">
        <v>19</v>
      </c>
      <c r="AJ63" s="187">
        <f>IF(ISBLANK($AZ$34),"",$CC$46)</f>
        <v>5</v>
      </c>
      <c r="AK63" s="187"/>
      <c r="AL63" s="138">
        <f>IF(ISBLANK($AZ$34),"",$CD$46)</f>
        <v>-4</v>
      </c>
      <c r="AM63" s="139"/>
      <c r="AN63" s="140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2"/>
    </row>
    <row r="64" ht="7.5" customHeight="1"/>
    <row r="65" spans="2:88" ht="12.75">
      <c r="B65" s="1" t="s">
        <v>46</v>
      </c>
      <c r="BD65" s="7"/>
      <c r="BY65" s="42"/>
      <c r="BZ65" s="48"/>
      <c r="CA65" s="46"/>
      <c r="CB65" s="55"/>
      <c r="CC65" s="56"/>
      <c r="CD65" s="72"/>
      <c r="CE65" s="67"/>
      <c r="CF65" s="67"/>
      <c r="CG65" s="68"/>
      <c r="CH65" s="68"/>
      <c r="CI65" s="68"/>
      <c r="CJ65" s="68"/>
    </row>
    <row r="66" spans="56:88" ht="5.25" customHeight="1">
      <c r="BD66" s="7"/>
      <c r="BY66" s="42"/>
      <c r="BZ66" s="48"/>
      <c r="CA66" s="46"/>
      <c r="CB66" s="55"/>
      <c r="CC66" s="56"/>
      <c r="CD66" s="72"/>
      <c r="CE66" s="67"/>
      <c r="CF66" s="67"/>
      <c r="CG66" s="68"/>
      <c r="CH66" s="68"/>
      <c r="CI66" s="68"/>
      <c r="CJ66" s="68"/>
    </row>
    <row r="67" spans="1:93" ht="15.75">
      <c r="A67" s="2"/>
      <c r="B67" s="2"/>
      <c r="C67" s="2"/>
      <c r="D67" s="2"/>
      <c r="E67" s="2"/>
      <c r="F67" s="2"/>
      <c r="G67" s="6" t="s">
        <v>2</v>
      </c>
      <c r="H67" s="340">
        <v>0.6354166666666666</v>
      </c>
      <c r="I67" s="340"/>
      <c r="J67" s="340"/>
      <c r="K67" s="340"/>
      <c r="L67" s="340"/>
      <c r="M67" s="7" t="s">
        <v>3</v>
      </c>
      <c r="N67" s="2"/>
      <c r="O67" s="2"/>
      <c r="P67" s="2"/>
      <c r="Q67" s="2"/>
      <c r="R67" s="2"/>
      <c r="S67" s="2"/>
      <c r="T67" s="2"/>
      <c r="U67" s="6" t="s">
        <v>4</v>
      </c>
      <c r="V67" s="329">
        <v>1</v>
      </c>
      <c r="W67" s="329"/>
      <c r="X67" s="16" t="s">
        <v>29</v>
      </c>
      <c r="Y67" s="339">
        <v>0.008333333333333333</v>
      </c>
      <c r="Z67" s="339"/>
      <c r="AA67" s="339"/>
      <c r="AB67" s="339"/>
      <c r="AC67" s="339"/>
      <c r="AD67" s="7" t="s">
        <v>5</v>
      </c>
      <c r="AE67" s="2"/>
      <c r="AF67" s="2"/>
      <c r="AG67" s="2"/>
      <c r="AH67" s="2"/>
      <c r="AI67" s="2"/>
      <c r="AJ67" s="2"/>
      <c r="AK67" s="6" t="s">
        <v>6</v>
      </c>
      <c r="AL67" s="339">
        <v>0.001388888888888889</v>
      </c>
      <c r="AM67" s="339"/>
      <c r="AN67" s="339"/>
      <c r="AO67" s="339"/>
      <c r="AP67" s="339"/>
      <c r="AQ67" s="7" t="s">
        <v>5</v>
      </c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CG67" s="32"/>
      <c r="CH67" s="32"/>
      <c r="CI67" s="32"/>
      <c r="CJ67" s="32"/>
      <c r="CK67" s="32"/>
      <c r="CL67" s="32"/>
      <c r="CM67" s="32"/>
      <c r="CN67" s="32"/>
      <c r="CO67" s="32"/>
    </row>
    <row r="68" spans="56:93" ht="12.75" customHeight="1" thickBot="1">
      <c r="BD68" s="7"/>
      <c r="CG68" s="32"/>
      <c r="CH68" s="32"/>
      <c r="CI68" s="32"/>
      <c r="CJ68" s="32"/>
      <c r="CK68" s="32"/>
      <c r="CL68" s="32"/>
      <c r="CM68" s="32"/>
      <c r="CN68" s="32"/>
      <c r="CO68" s="32"/>
    </row>
    <row r="69" spans="2:93" ht="19.5" customHeight="1" thickBot="1">
      <c r="B69" s="97" t="s">
        <v>14</v>
      </c>
      <c r="C69" s="96"/>
      <c r="D69" s="104" t="s">
        <v>61</v>
      </c>
      <c r="E69" s="99"/>
      <c r="F69" s="99"/>
      <c r="G69" s="99"/>
      <c r="H69" s="99"/>
      <c r="I69" s="96"/>
      <c r="J69" s="104" t="s">
        <v>17</v>
      </c>
      <c r="K69" s="99"/>
      <c r="L69" s="99"/>
      <c r="M69" s="99"/>
      <c r="N69" s="96"/>
      <c r="O69" s="104" t="s">
        <v>37</v>
      </c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6"/>
      <c r="AW69" s="104" t="s">
        <v>21</v>
      </c>
      <c r="AX69" s="99"/>
      <c r="AY69" s="99"/>
      <c r="AZ69" s="99"/>
      <c r="BA69" s="96"/>
      <c r="BB69" s="104"/>
      <c r="BC69" s="100"/>
      <c r="BD69" s="7"/>
      <c r="BY69" s="385"/>
      <c r="BZ69" s="385"/>
      <c r="CA69" s="385"/>
      <c r="CB69" s="385"/>
      <c r="CC69" s="385"/>
      <c r="CD69" s="385"/>
      <c r="CE69" s="385"/>
      <c r="CF69" s="385"/>
      <c r="CG69" s="385"/>
      <c r="CH69" s="385"/>
      <c r="CI69" s="385"/>
      <c r="CJ69" s="385"/>
      <c r="CK69" s="385"/>
      <c r="CL69" s="385"/>
      <c r="CM69" s="385"/>
      <c r="CN69" s="385"/>
      <c r="CO69" s="385"/>
    </row>
    <row r="70" spans="2:93" ht="15.75" customHeight="1">
      <c r="B70" s="106">
        <v>19</v>
      </c>
      <c r="C70" s="107"/>
      <c r="D70" s="119">
        <v>1</v>
      </c>
      <c r="E70" s="120"/>
      <c r="F70" s="120"/>
      <c r="G70" s="120"/>
      <c r="H70" s="120"/>
      <c r="I70" s="121"/>
      <c r="J70" s="129">
        <f>H$67</f>
        <v>0.6354166666666666</v>
      </c>
      <c r="K70" s="130"/>
      <c r="L70" s="130"/>
      <c r="M70" s="130"/>
      <c r="N70" s="131"/>
      <c r="O70" s="125" t="s">
        <v>75</v>
      </c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" t="s">
        <v>20</v>
      </c>
      <c r="AF70" s="126" t="str">
        <f>IF(ISBLANK($AZ$47),"",IF($CH$54&gt;0,"ACHTUNG! Mannschaften gleich!",$BY$54))</f>
        <v>JFV Südwest Löwen</v>
      </c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98"/>
      <c r="AW70" s="110">
        <v>2</v>
      </c>
      <c r="AX70" s="111"/>
      <c r="AY70" s="111" t="s">
        <v>19</v>
      </c>
      <c r="AZ70" s="111">
        <v>1</v>
      </c>
      <c r="BA70" s="114"/>
      <c r="BB70" s="106"/>
      <c r="BC70" s="107"/>
      <c r="BD70" s="7"/>
      <c r="CG70" s="32"/>
      <c r="CH70" s="32"/>
      <c r="CI70" s="32"/>
      <c r="CJ70" s="32"/>
      <c r="CK70" s="32"/>
      <c r="CL70" s="32"/>
      <c r="CM70" s="32"/>
      <c r="CN70" s="32"/>
      <c r="CO70" s="32"/>
    </row>
    <row r="71" spans="2:139" s="11" customFormat="1" ht="12" customHeight="1" thickBot="1">
      <c r="B71" s="108"/>
      <c r="C71" s="109"/>
      <c r="D71" s="122"/>
      <c r="E71" s="123"/>
      <c r="F71" s="123"/>
      <c r="G71" s="123"/>
      <c r="H71" s="123"/>
      <c r="I71" s="124"/>
      <c r="J71" s="132"/>
      <c r="K71" s="133"/>
      <c r="L71" s="133"/>
      <c r="M71" s="133"/>
      <c r="N71" s="134"/>
      <c r="O71" s="127" t="s">
        <v>48</v>
      </c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3"/>
      <c r="AF71" s="128" t="s">
        <v>43</v>
      </c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05"/>
      <c r="AW71" s="112"/>
      <c r="AX71" s="113"/>
      <c r="AY71" s="113"/>
      <c r="AZ71" s="113"/>
      <c r="BA71" s="115"/>
      <c r="BB71" s="108"/>
      <c r="BC71" s="109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4"/>
      <c r="BW71" s="74"/>
      <c r="BX71" s="73"/>
      <c r="BY71" s="73"/>
      <c r="BZ71" s="73"/>
      <c r="CA71" s="73"/>
      <c r="CB71" s="73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</row>
    <row r="72" spans="56:93" ht="3.75" customHeight="1" thickBot="1">
      <c r="BD72" s="7"/>
      <c r="CG72" s="32"/>
      <c r="CH72" s="32"/>
      <c r="CI72" s="32"/>
      <c r="CJ72" s="32"/>
      <c r="CK72" s="32"/>
      <c r="CL72" s="32"/>
      <c r="CM72" s="32"/>
      <c r="CN72" s="32"/>
      <c r="CO72" s="32"/>
    </row>
    <row r="73" spans="2:93" ht="19.5" customHeight="1" thickBot="1">
      <c r="B73" s="97" t="s">
        <v>14</v>
      </c>
      <c r="C73" s="96"/>
      <c r="D73" s="104"/>
      <c r="E73" s="99"/>
      <c r="F73" s="99"/>
      <c r="G73" s="99"/>
      <c r="H73" s="99"/>
      <c r="I73" s="96"/>
      <c r="J73" s="104" t="s">
        <v>17</v>
      </c>
      <c r="K73" s="99"/>
      <c r="L73" s="99"/>
      <c r="M73" s="99"/>
      <c r="N73" s="96"/>
      <c r="O73" s="104" t="s">
        <v>38</v>
      </c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6"/>
      <c r="AW73" s="104" t="s">
        <v>21</v>
      </c>
      <c r="AX73" s="99"/>
      <c r="AY73" s="99"/>
      <c r="AZ73" s="99"/>
      <c r="BA73" s="96"/>
      <c r="BB73" s="104"/>
      <c r="BC73" s="100"/>
      <c r="BD73" s="7"/>
      <c r="CG73" s="32"/>
      <c r="CH73" s="32"/>
      <c r="CI73" s="32"/>
      <c r="CJ73" s="32"/>
      <c r="CK73" s="32"/>
      <c r="CL73" s="32"/>
      <c r="CM73" s="32"/>
      <c r="CN73" s="32"/>
      <c r="CO73" s="32"/>
    </row>
    <row r="74" spans="2:56" ht="15.75" customHeight="1">
      <c r="B74" s="106">
        <v>20</v>
      </c>
      <c r="C74" s="107"/>
      <c r="D74" s="119">
        <v>2</v>
      </c>
      <c r="E74" s="120"/>
      <c r="F74" s="120"/>
      <c r="G74" s="120"/>
      <c r="H74" s="120"/>
      <c r="I74" s="121"/>
      <c r="J74" s="129">
        <v>0.6354166666666666</v>
      </c>
      <c r="K74" s="130"/>
      <c r="L74" s="130"/>
      <c r="M74" s="130"/>
      <c r="N74" s="131"/>
      <c r="O74" s="125" t="str">
        <f>IF(ISBLANK($AZ$45),"",IF($CJ$37&gt;0,"ACHTUNG! Mannschaften gleich!",$BY$37))</f>
        <v>JSG Zeiskam Hochstadt</v>
      </c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" t="s">
        <v>20</v>
      </c>
      <c r="AF74" s="126" t="str">
        <f>IF(ISBLANK($AZ$47),"",IF($CJ$54&gt;0,"ACHTUNG! Mannschaften gleich!",$BY$55))</f>
        <v>JFV Südpfalz I</v>
      </c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98"/>
      <c r="AW74" s="110">
        <v>6</v>
      </c>
      <c r="AX74" s="111"/>
      <c r="AY74" s="111" t="s">
        <v>19</v>
      </c>
      <c r="AZ74" s="111">
        <v>5</v>
      </c>
      <c r="BA74" s="114"/>
      <c r="BB74" s="106"/>
      <c r="BC74" s="107"/>
      <c r="BD74" s="7"/>
    </row>
    <row r="75" spans="2:56" ht="12" customHeight="1" thickBot="1">
      <c r="B75" s="108"/>
      <c r="C75" s="109"/>
      <c r="D75" s="122"/>
      <c r="E75" s="123"/>
      <c r="F75" s="123"/>
      <c r="G75" s="123"/>
      <c r="H75" s="123"/>
      <c r="I75" s="124"/>
      <c r="J75" s="132"/>
      <c r="K75" s="133"/>
      <c r="L75" s="133"/>
      <c r="M75" s="133"/>
      <c r="N75" s="134"/>
      <c r="O75" s="127" t="s">
        <v>49</v>
      </c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3"/>
      <c r="AF75" s="128" t="s">
        <v>42</v>
      </c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05"/>
      <c r="AW75" s="112"/>
      <c r="AX75" s="113"/>
      <c r="AY75" s="113"/>
      <c r="AZ75" s="113"/>
      <c r="BA75" s="115"/>
      <c r="BB75" s="108"/>
      <c r="BC75" s="109"/>
      <c r="BD75" s="7"/>
    </row>
    <row r="76" spans="2:56" ht="3.75" customHeight="1" thickBot="1">
      <c r="B76" s="17"/>
      <c r="C76" s="17"/>
      <c r="D76" s="23"/>
      <c r="E76" s="23"/>
      <c r="F76" s="23"/>
      <c r="G76" s="23"/>
      <c r="H76" s="23"/>
      <c r="I76" s="23"/>
      <c r="J76" s="24"/>
      <c r="K76" s="24"/>
      <c r="L76" s="24"/>
      <c r="M76" s="24"/>
      <c r="N76" s="24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6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0"/>
      <c r="AX76" s="20"/>
      <c r="AY76" s="20"/>
      <c r="AZ76" s="20"/>
      <c r="BA76" s="20"/>
      <c r="BB76" s="17"/>
      <c r="BC76" s="17"/>
      <c r="BD76" s="7"/>
    </row>
    <row r="77" spans="2:56" ht="19.5" customHeight="1" thickBot="1">
      <c r="B77" s="97" t="s">
        <v>14</v>
      </c>
      <c r="C77" s="96"/>
      <c r="D77" s="104"/>
      <c r="E77" s="99"/>
      <c r="F77" s="99"/>
      <c r="G77" s="99"/>
      <c r="H77" s="99"/>
      <c r="I77" s="96"/>
      <c r="J77" s="104" t="s">
        <v>17</v>
      </c>
      <c r="K77" s="99"/>
      <c r="L77" s="99"/>
      <c r="M77" s="99"/>
      <c r="N77" s="96"/>
      <c r="O77" s="104" t="s">
        <v>39</v>
      </c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6"/>
      <c r="AW77" s="104" t="s">
        <v>21</v>
      </c>
      <c r="AX77" s="99"/>
      <c r="AY77" s="99"/>
      <c r="AZ77" s="99"/>
      <c r="BA77" s="96"/>
      <c r="BB77" s="104"/>
      <c r="BC77" s="100"/>
      <c r="BD77" s="7"/>
    </row>
    <row r="78" spans="2:56" ht="15.75" customHeight="1">
      <c r="B78" s="106">
        <v>21</v>
      </c>
      <c r="C78" s="107"/>
      <c r="D78" s="119">
        <v>1</v>
      </c>
      <c r="E78" s="120"/>
      <c r="F78" s="120"/>
      <c r="G78" s="120"/>
      <c r="H78" s="120"/>
      <c r="I78" s="121"/>
      <c r="J78" s="129">
        <f>J74+$V$67*$Y$67+$AL$67</f>
        <v>0.6451388888888888</v>
      </c>
      <c r="K78" s="130"/>
      <c r="L78" s="130"/>
      <c r="M78" s="130"/>
      <c r="N78" s="131"/>
      <c r="O78" s="125" t="s">
        <v>64</v>
      </c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" t="s">
        <v>20</v>
      </c>
      <c r="AF78" s="126" t="str">
        <f>IF(ISBLANK($AZ$47),"",IF($CJ$44&gt;0,"ACHTUNG! Mannschaften gleich!",$BY$44))</f>
        <v>SC Hauenstein</v>
      </c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98"/>
      <c r="AW78" s="110">
        <v>1</v>
      </c>
      <c r="AX78" s="111"/>
      <c r="AY78" s="111" t="s">
        <v>19</v>
      </c>
      <c r="AZ78" s="111">
        <v>0</v>
      </c>
      <c r="BA78" s="114"/>
      <c r="BB78" s="106"/>
      <c r="BC78" s="107"/>
      <c r="BD78" s="7"/>
    </row>
    <row r="79" spans="2:139" s="11" customFormat="1" ht="12" customHeight="1" thickBot="1">
      <c r="B79" s="108"/>
      <c r="C79" s="109"/>
      <c r="D79" s="122"/>
      <c r="E79" s="123"/>
      <c r="F79" s="123"/>
      <c r="G79" s="123"/>
      <c r="H79" s="123"/>
      <c r="I79" s="124"/>
      <c r="J79" s="132"/>
      <c r="K79" s="133"/>
      <c r="L79" s="133"/>
      <c r="M79" s="133"/>
      <c r="N79" s="134"/>
      <c r="O79" s="127" t="s">
        <v>50</v>
      </c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3"/>
      <c r="AF79" s="128" t="s">
        <v>51</v>
      </c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05"/>
      <c r="AW79" s="112"/>
      <c r="AX79" s="113"/>
      <c r="AY79" s="113"/>
      <c r="AZ79" s="113"/>
      <c r="BA79" s="115"/>
      <c r="BB79" s="108"/>
      <c r="BC79" s="109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4"/>
      <c r="BW79" s="74"/>
      <c r="BX79" s="73"/>
      <c r="BY79" s="73"/>
      <c r="BZ79" s="73"/>
      <c r="CA79" s="73"/>
      <c r="CB79" s="73"/>
      <c r="CC79" s="75"/>
      <c r="CD79" s="75"/>
      <c r="CE79" s="75"/>
      <c r="CF79" s="75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</row>
    <row r="80" ht="3.75" customHeight="1" thickBot="1">
      <c r="BD80" s="7"/>
    </row>
    <row r="81" spans="2:56" ht="19.5" customHeight="1" thickBot="1">
      <c r="B81" s="97" t="s">
        <v>14</v>
      </c>
      <c r="C81" s="96"/>
      <c r="D81" s="104"/>
      <c r="E81" s="99"/>
      <c r="F81" s="99"/>
      <c r="G81" s="99"/>
      <c r="H81" s="99"/>
      <c r="I81" s="96"/>
      <c r="J81" s="104" t="s">
        <v>17</v>
      </c>
      <c r="K81" s="99"/>
      <c r="L81" s="99"/>
      <c r="M81" s="99"/>
      <c r="N81" s="96"/>
      <c r="O81" s="104" t="s">
        <v>40</v>
      </c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6"/>
      <c r="AW81" s="104" t="s">
        <v>21</v>
      </c>
      <c r="AX81" s="99"/>
      <c r="AY81" s="99"/>
      <c r="AZ81" s="99"/>
      <c r="BA81" s="96"/>
      <c r="BB81" s="104"/>
      <c r="BC81" s="100"/>
      <c r="BD81" s="7"/>
    </row>
    <row r="82" spans="2:56" ht="15.75" customHeight="1">
      <c r="B82" s="106">
        <v>22</v>
      </c>
      <c r="C82" s="107"/>
      <c r="D82" s="119">
        <v>2</v>
      </c>
      <c r="E82" s="120"/>
      <c r="F82" s="120"/>
      <c r="G82" s="120"/>
      <c r="H82" s="120"/>
      <c r="I82" s="121"/>
      <c r="J82" s="129">
        <v>0.6451388888888888</v>
      </c>
      <c r="K82" s="130"/>
      <c r="L82" s="130"/>
      <c r="M82" s="130"/>
      <c r="N82" s="131"/>
      <c r="O82" s="125" t="str">
        <f>IF(ISBLANK($AZ$45),"",IF($CJ$38&gt;0,"ACHTUNG! Mannschaften gleich!",$BY$38))</f>
        <v>VfB Iggelheim I</v>
      </c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" t="s">
        <v>20</v>
      </c>
      <c r="AF82" s="126" t="str">
        <f>IF(ISBLANK($AZ$47),"",IF($CJ$43&gt;0,"ACHTUNG! Mannschaften gleich!",$BY$43))</f>
        <v>SG Rohrbach Steinweiler</v>
      </c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98"/>
      <c r="AW82" s="110">
        <v>3</v>
      </c>
      <c r="AX82" s="111"/>
      <c r="AY82" s="111" t="s">
        <v>19</v>
      </c>
      <c r="AZ82" s="111">
        <v>5</v>
      </c>
      <c r="BA82" s="114"/>
      <c r="BB82" s="106"/>
      <c r="BC82" s="107"/>
      <c r="BD82" s="7"/>
    </row>
    <row r="83" spans="2:56" ht="12" customHeight="1" thickBot="1">
      <c r="B83" s="108"/>
      <c r="C83" s="109"/>
      <c r="D83" s="122"/>
      <c r="E83" s="123"/>
      <c r="F83" s="123"/>
      <c r="G83" s="123"/>
      <c r="H83" s="123"/>
      <c r="I83" s="124"/>
      <c r="J83" s="132"/>
      <c r="K83" s="133"/>
      <c r="L83" s="133"/>
      <c r="M83" s="133"/>
      <c r="N83" s="134"/>
      <c r="O83" s="127" t="s">
        <v>52</v>
      </c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3"/>
      <c r="AF83" s="128" t="s">
        <v>53</v>
      </c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05"/>
      <c r="AW83" s="112"/>
      <c r="AX83" s="113"/>
      <c r="AY83" s="113"/>
      <c r="AZ83" s="113"/>
      <c r="BA83" s="115"/>
      <c r="BB83" s="108"/>
      <c r="BC83" s="109"/>
      <c r="BD83" s="7"/>
    </row>
    <row r="84" spans="2:56" ht="11.25" customHeight="1" thickBot="1">
      <c r="B84" s="17"/>
      <c r="C84" s="17"/>
      <c r="D84" s="23"/>
      <c r="E84" s="23"/>
      <c r="F84" s="23"/>
      <c r="G84" s="23"/>
      <c r="H84" s="23"/>
      <c r="I84" s="23"/>
      <c r="J84" s="24"/>
      <c r="K84" s="24"/>
      <c r="L84" s="24"/>
      <c r="M84" s="24"/>
      <c r="N84" s="24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6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0"/>
      <c r="AX84" s="20"/>
      <c r="AY84" s="20"/>
      <c r="AZ84" s="20"/>
      <c r="BA84" s="20"/>
      <c r="BB84" s="17"/>
      <c r="BC84" s="17"/>
      <c r="BD84" s="7"/>
    </row>
    <row r="85" spans="2:56" ht="19.5" customHeight="1" thickBot="1">
      <c r="B85" s="202" t="s">
        <v>14</v>
      </c>
      <c r="C85" s="118"/>
      <c r="D85" s="116"/>
      <c r="E85" s="117"/>
      <c r="F85" s="117"/>
      <c r="G85" s="117"/>
      <c r="H85" s="117"/>
      <c r="I85" s="118"/>
      <c r="J85" s="116" t="s">
        <v>17</v>
      </c>
      <c r="K85" s="117"/>
      <c r="L85" s="117"/>
      <c r="M85" s="117"/>
      <c r="N85" s="118"/>
      <c r="O85" s="116" t="s">
        <v>58</v>
      </c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8"/>
      <c r="AW85" s="116" t="s">
        <v>21</v>
      </c>
      <c r="AX85" s="117"/>
      <c r="AY85" s="117"/>
      <c r="AZ85" s="117"/>
      <c r="BA85" s="118"/>
      <c r="BB85" s="116"/>
      <c r="BC85" s="103"/>
      <c r="BD85" s="7"/>
    </row>
    <row r="86" spans="2:56" ht="15.75" customHeight="1">
      <c r="B86" s="106">
        <v>23</v>
      </c>
      <c r="C86" s="107"/>
      <c r="D86" s="119">
        <v>1</v>
      </c>
      <c r="E86" s="120"/>
      <c r="F86" s="120"/>
      <c r="G86" s="120"/>
      <c r="H86" s="120"/>
      <c r="I86" s="121"/>
      <c r="J86" s="129">
        <v>0.6597222222222222</v>
      </c>
      <c r="K86" s="130"/>
      <c r="L86" s="130"/>
      <c r="M86" s="130"/>
      <c r="N86" s="131"/>
      <c r="O86" s="125" t="str">
        <f>IF(ISBLANK($AZ$70)," ",IF($AW$70&gt;$AZ$70,$O$70,IF($AZ$70&gt;$AW$70,$AF$70)))</f>
        <v>VfB Annweiler I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" t="s">
        <v>20</v>
      </c>
      <c r="AF86" s="101" t="str">
        <f>IF(ISBLANK($AZ$74)," ",IF($AW$74&gt;$AZ$74,$O$74,IF($AZ$74&gt;$AW$74,$AF$74)))</f>
        <v>JSG Zeiskam Hochstadt</v>
      </c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2"/>
      <c r="AW86" s="110">
        <v>5</v>
      </c>
      <c r="AX86" s="111"/>
      <c r="AY86" s="111" t="s">
        <v>19</v>
      </c>
      <c r="AZ86" s="111">
        <v>6</v>
      </c>
      <c r="BA86" s="114"/>
      <c r="BB86" s="106"/>
      <c r="BC86" s="107"/>
      <c r="BD86" s="7"/>
    </row>
    <row r="87" spans="2:139" s="11" customFormat="1" ht="12" customHeight="1" thickBot="1">
      <c r="B87" s="108"/>
      <c r="C87" s="109"/>
      <c r="D87" s="122"/>
      <c r="E87" s="123"/>
      <c r="F87" s="123"/>
      <c r="G87" s="123"/>
      <c r="H87" s="123"/>
      <c r="I87" s="124"/>
      <c r="J87" s="132"/>
      <c r="K87" s="133"/>
      <c r="L87" s="133"/>
      <c r="M87" s="133"/>
      <c r="N87" s="134"/>
      <c r="O87" s="127" t="s">
        <v>35</v>
      </c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3"/>
      <c r="AF87" s="128" t="s">
        <v>36</v>
      </c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05"/>
      <c r="AW87" s="112"/>
      <c r="AX87" s="113"/>
      <c r="AY87" s="113"/>
      <c r="AZ87" s="113"/>
      <c r="BA87" s="115"/>
      <c r="BB87" s="108"/>
      <c r="BC87" s="109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4"/>
      <c r="BW87" s="74"/>
      <c r="BX87" s="73"/>
      <c r="BY87" s="73"/>
      <c r="BZ87" s="73"/>
      <c r="CA87" s="73"/>
      <c r="CB87" s="73"/>
      <c r="CC87" s="75"/>
      <c r="CD87" s="75"/>
      <c r="CE87" s="75"/>
      <c r="CF87" s="75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</row>
    <row r="88" ht="3.75" customHeight="1" thickBot="1">
      <c r="BD88" s="7"/>
    </row>
    <row r="89" spans="2:56" ht="19.5" customHeight="1" thickBot="1">
      <c r="B89" s="202" t="s">
        <v>14</v>
      </c>
      <c r="C89" s="118"/>
      <c r="D89" s="116"/>
      <c r="E89" s="117"/>
      <c r="F89" s="117"/>
      <c r="G89" s="117"/>
      <c r="H89" s="117"/>
      <c r="I89" s="118"/>
      <c r="J89" s="116" t="s">
        <v>17</v>
      </c>
      <c r="K89" s="117"/>
      <c r="L89" s="117"/>
      <c r="M89" s="117"/>
      <c r="N89" s="118"/>
      <c r="O89" s="116" t="s">
        <v>59</v>
      </c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8"/>
      <c r="AW89" s="116" t="s">
        <v>21</v>
      </c>
      <c r="AX89" s="117"/>
      <c r="AY89" s="117"/>
      <c r="AZ89" s="117"/>
      <c r="BA89" s="118"/>
      <c r="BB89" s="116"/>
      <c r="BC89" s="103"/>
      <c r="BD89" s="7"/>
    </row>
    <row r="90" spans="2:56" ht="15.75" customHeight="1">
      <c r="B90" s="106">
        <v>24</v>
      </c>
      <c r="C90" s="107"/>
      <c r="D90" s="119">
        <v>2</v>
      </c>
      <c r="E90" s="120"/>
      <c r="F90" s="120"/>
      <c r="G90" s="120"/>
      <c r="H90" s="120"/>
      <c r="I90" s="121"/>
      <c r="J90" s="129">
        <v>0.6597222222222222</v>
      </c>
      <c r="K90" s="130"/>
      <c r="L90" s="130"/>
      <c r="M90" s="130"/>
      <c r="N90" s="131"/>
      <c r="O90" s="125" t="str">
        <f>IF(ISBLANK($AZ$78)," ",IF($AW$78&gt;$AZ$78,$O$78,IF($AZ$78&gt;$AW$78,$AF$78)))</f>
        <v>VfL Neuhofen</v>
      </c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" t="s">
        <v>20</v>
      </c>
      <c r="AF90" s="101" t="str">
        <f>IF(ISBLANK($AZ$82)," ",IF($AW$82&gt;$AZ$82,$O$82,IF($AZ$82&gt;$AW$82,$AF$82)))</f>
        <v>SG Rohrbach Steinweiler</v>
      </c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2"/>
      <c r="AW90" s="110">
        <v>0</v>
      </c>
      <c r="AX90" s="111"/>
      <c r="AY90" s="111" t="s">
        <v>19</v>
      </c>
      <c r="AZ90" s="111">
        <v>1</v>
      </c>
      <c r="BA90" s="114"/>
      <c r="BB90" s="106"/>
      <c r="BC90" s="107"/>
      <c r="BD90" s="7"/>
    </row>
    <row r="91" spans="2:56" ht="12" customHeight="1" thickBot="1">
      <c r="B91" s="108"/>
      <c r="C91" s="109"/>
      <c r="D91" s="122"/>
      <c r="E91" s="123"/>
      <c r="F91" s="123"/>
      <c r="G91" s="123"/>
      <c r="H91" s="123"/>
      <c r="I91" s="124"/>
      <c r="J91" s="132"/>
      <c r="K91" s="133"/>
      <c r="L91" s="133"/>
      <c r="M91" s="133"/>
      <c r="N91" s="134"/>
      <c r="O91" s="127" t="s">
        <v>44</v>
      </c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3"/>
      <c r="AF91" s="128" t="s">
        <v>45</v>
      </c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05"/>
      <c r="AW91" s="112"/>
      <c r="AX91" s="113"/>
      <c r="AY91" s="113"/>
      <c r="AZ91" s="113"/>
      <c r="BA91" s="115"/>
      <c r="BB91" s="108"/>
      <c r="BC91" s="109"/>
      <c r="BD91" s="7"/>
    </row>
    <row r="92" spans="2:56" ht="11.25" customHeight="1" thickBot="1">
      <c r="B92" s="17"/>
      <c r="C92" s="17"/>
      <c r="D92" s="23"/>
      <c r="E92" s="23"/>
      <c r="F92" s="23"/>
      <c r="G92" s="23"/>
      <c r="H92" s="23"/>
      <c r="I92" s="23"/>
      <c r="J92" s="24"/>
      <c r="K92" s="24"/>
      <c r="L92" s="24"/>
      <c r="M92" s="24"/>
      <c r="N92" s="24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6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0"/>
      <c r="AX92" s="20"/>
      <c r="AY92" s="20"/>
      <c r="AZ92" s="20"/>
      <c r="BA92" s="20"/>
      <c r="BB92" s="17"/>
      <c r="BC92" s="17"/>
      <c r="BD92" s="7"/>
    </row>
    <row r="93" spans="2:56" ht="19.5" customHeight="1" thickBot="1">
      <c r="B93" s="144" t="s">
        <v>14</v>
      </c>
      <c r="C93" s="356"/>
      <c r="D93" s="357"/>
      <c r="E93" s="145"/>
      <c r="F93" s="145"/>
      <c r="G93" s="145"/>
      <c r="H93" s="145"/>
      <c r="I93" s="356"/>
      <c r="J93" s="357" t="s">
        <v>17</v>
      </c>
      <c r="K93" s="145"/>
      <c r="L93" s="145"/>
      <c r="M93" s="145"/>
      <c r="N93" s="356"/>
      <c r="O93" s="357" t="s">
        <v>33</v>
      </c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356"/>
      <c r="AW93" s="357" t="s">
        <v>21</v>
      </c>
      <c r="AX93" s="145"/>
      <c r="AY93" s="145"/>
      <c r="AZ93" s="145"/>
      <c r="BA93" s="356"/>
      <c r="BB93" s="357"/>
      <c r="BC93" s="146"/>
      <c r="BD93" s="7"/>
    </row>
    <row r="94" spans="2:56" ht="15.75" customHeight="1">
      <c r="B94" s="106">
        <v>25</v>
      </c>
      <c r="C94" s="107"/>
      <c r="D94" s="119"/>
      <c r="E94" s="120"/>
      <c r="F94" s="120"/>
      <c r="G94" s="120"/>
      <c r="H94" s="120"/>
      <c r="I94" s="121"/>
      <c r="J94" s="129">
        <v>0.6763888888888889</v>
      </c>
      <c r="K94" s="130"/>
      <c r="L94" s="130"/>
      <c r="M94" s="130"/>
      <c r="N94" s="131"/>
      <c r="O94" s="355" t="str">
        <f>IF(ISBLANK($AZ$86)," ",IF($AW$86&lt;$AZ$86,$O$86,IF($AZ$86&lt;$AW$86,$AF$86)))</f>
        <v>VfB Annweiler I</v>
      </c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2" t="s">
        <v>20</v>
      </c>
      <c r="AF94" s="101" t="str">
        <f>IF(ISBLANK($AZ$90)," ",IF($AW$90&lt;$AZ$90,$O$90,IF($AZ$90&lt;$AW$90,$AF$90)))</f>
        <v>VfL Neuhofen</v>
      </c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2"/>
      <c r="AW94" s="110">
        <v>1</v>
      </c>
      <c r="AX94" s="111"/>
      <c r="AY94" s="111" t="s">
        <v>19</v>
      </c>
      <c r="AZ94" s="111">
        <v>2</v>
      </c>
      <c r="BA94" s="114"/>
      <c r="BB94" s="106"/>
      <c r="BC94" s="107"/>
      <c r="BD94" s="7"/>
    </row>
    <row r="95" spans="2:139" s="11" customFormat="1" ht="12" customHeight="1" thickBot="1">
      <c r="B95" s="108"/>
      <c r="C95" s="109"/>
      <c r="D95" s="122"/>
      <c r="E95" s="123"/>
      <c r="F95" s="123"/>
      <c r="G95" s="123"/>
      <c r="H95" s="123"/>
      <c r="I95" s="124"/>
      <c r="J95" s="132"/>
      <c r="K95" s="133"/>
      <c r="L95" s="133"/>
      <c r="M95" s="133"/>
      <c r="N95" s="134"/>
      <c r="O95" s="127" t="s">
        <v>54</v>
      </c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3"/>
      <c r="AF95" s="128" t="s">
        <v>56</v>
      </c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05"/>
      <c r="AW95" s="112"/>
      <c r="AX95" s="113"/>
      <c r="AY95" s="113"/>
      <c r="AZ95" s="113"/>
      <c r="BA95" s="115"/>
      <c r="BB95" s="108"/>
      <c r="BC95" s="109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4"/>
      <c r="BW95" s="74"/>
      <c r="BX95" s="73"/>
      <c r="BY95" s="73"/>
      <c r="BZ95" s="73"/>
      <c r="CA95" s="73"/>
      <c r="CB95" s="73"/>
      <c r="CC95" s="75"/>
      <c r="CD95" s="75"/>
      <c r="CE95" s="75"/>
      <c r="CF95" s="75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</row>
    <row r="96" ht="3.75" customHeight="1" thickBot="1">
      <c r="BD96" s="7"/>
    </row>
    <row r="97" spans="2:56" ht="19.5" customHeight="1" thickBot="1">
      <c r="B97" s="351" t="s">
        <v>14</v>
      </c>
      <c r="C97" s="352"/>
      <c r="D97" s="353"/>
      <c r="E97" s="354"/>
      <c r="F97" s="354"/>
      <c r="G97" s="354"/>
      <c r="H97" s="354"/>
      <c r="I97" s="352"/>
      <c r="J97" s="353" t="s">
        <v>17</v>
      </c>
      <c r="K97" s="354"/>
      <c r="L97" s="354"/>
      <c r="M97" s="354"/>
      <c r="N97" s="352"/>
      <c r="O97" s="353" t="s">
        <v>34</v>
      </c>
      <c r="P97" s="354"/>
      <c r="Q97" s="354"/>
      <c r="R97" s="354"/>
      <c r="S97" s="354"/>
      <c r="T97" s="354"/>
      <c r="U97" s="354"/>
      <c r="V97" s="354"/>
      <c r="W97" s="354"/>
      <c r="X97" s="354"/>
      <c r="Y97" s="354"/>
      <c r="Z97" s="354"/>
      <c r="AA97" s="354"/>
      <c r="AB97" s="354"/>
      <c r="AC97" s="354"/>
      <c r="AD97" s="354"/>
      <c r="AE97" s="354"/>
      <c r="AF97" s="354"/>
      <c r="AG97" s="354"/>
      <c r="AH97" s="354"/>
      <c r="AI97" s="354"/>
      <c r="AJ97" s="354"/>
      <c r="AK97" s="354"/>
      <c r="AL97" s="354"/>
      <c r="AM97" s="354"/>
      <c r="AN97" s="354"/>
      <c r="AO97" s="354"/>
      <c r="AP97" s="354"/>
      <c r="AQ97" s="354"/>
      <c r="AR97" s="354"/>
      <c r="AS97" s="354"/>
      <c r="AT97" s="354"/>
      <c r="AU97" s="354"/>
      <c r="AV97" s="352"/>
      <c r="AW97" s="353" t="s">
        <v>21</v>
      </c>
      <c r="AX97" s="354"/>
      <c r="AY97" s="354"/>
      <c r="AZ97" s="354"/>
      <c r="BA97" s="352"/>
      <c r="BB97" s="353"/>
      <c r="BC97" s="386"/>
      <c r="BD97" s="7"/>
    </row>
    <row r="98" spans="2:56" ht="15.75" customHeight="1">
      <c r="B98" s="106">
        <v>26</v>
      </c>
      <c r="C98" s="107"/>
      <c r="D98" s="119"/>
      <c r="E98" s="120"/>
      <c r="F98" s="120"/>
      <c r="G98" s="120"/>
      <c r="H98" s="120"/>
      <c r="I98" s="121"/>
      <c r="J98" s="129">
        <v>0.686111111111111</v>
      </c>
      <c r="K98" s="130"/>
      <c r="L98" s="130"/>
      <c r="M98" s="130"/>
      <c r="N98" s="131"/>
      <c r="O98" s="355" t="str">
        <f>IF(ISBLANK($AZ$86)," ",IF($AW$86&gt;$AZ$86,$O$86,IF($AZ$86&gt;$AW$86,$AF$86)))</f>
        <v>JSG Zeiskam Hochstadt</v>
      </c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2" t="s">
        <v>20</v>
      </c>
      <c r="AF98" s="101" t="str">
        <f>IF(ISBLANK($AZ$90)," ",IF($AW$90&gt;$AZ$90,$O$90,IF($AZ$90&gt;$AW$90,$AF$90)))</f>
        <v>SG Rohrbach Steinweiler</v>
      </c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2"/>
      <c r="AW98" s="110">
        <v>3</v>
      </c>
      <c r="AX98" s="111"/>
      <c r="AY98" s="111" t="s">
        <v>19</v>
      </c>
      <c r="AZ98" s="111">
        <v>0</v>
      </c>
      <c r="BA98" s="114"/>
      <c r="BB98" s="106"/>
      <c r="BC98" s="107"/>
      <c r="BD98" s="7"/>
    </row>
    <row r="99" spans="2:56" ht="12" customHeight="1" thickBot="1">
      <c r="B99" s="108"/>
      <c r="C99" s="109"/>
      <c r="D99" s="122"/>
      <c r="E99" s="123"/>
      <c r="F99" s="123"/>
      <c r="G99" s="123"/>
      <c r="H99" s="123"/>
      <c r="I99" s="124"/>
      <c r="J99" s="132"/>
      <c r="K99" s="133"/>
      <c r="L99" s="133"/>
      <c r="M99" s="133"/>
      <c r="N99" s="134"/>
      <c r="O99" s="127" t="s">
        <v>55</v>
      </c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3"/>
      <c r="AF99" s="128" t="s">
        <v>57</v>
      </c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05"/>
      <c r="AW99" s="112"/>
      <c r="AX99" s="113"/>
      <c r="AY99" s="113"/>
      <c r="AZ99" s="113"/>
      <c r="BA99" s="115"/>
      <c r="BB99" s="108"/>
      <c r="BC99" s="109"/>
      <c r="BD99" s="7"/>
    </row>
    <row r="100" ht="6.75" customHeight="1">
      <c r="BD100" s="7"/>
    </row>
    <row r="101" spans="2:84" ht="12.75">
      <c r="B101" s="1" t="s">
        <v>47</v>
      </c>
      <c r="BD101" s="7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X101" s="31"/>
      <c r="BY101" s="31"/>
      <c r="BZ101" s="31"/>
      <c r="CA101" s="31"/>
      <c r="CB101" s="31"/>
      <c r="CC101" s="33"/>
      <c r="CD101" s="33"/>
      <c r="CE101" s="33"/>
      <c r="CF101" s="33"/>
    </row>
    <row r="102" spans="56:84" ht="7.5" customHeight="1" thickBot="1">
      <c r="BD102" s="7"/>
      <c r="BX102" s="31"/>
      <c r="BY102" s="31"/>
      <c r="BZ102" s="31"/>
      <c r="CA102" s="31"/>
      <c r="CB102" s="31"/>
      <c r="CC102" s="33"/>
      <c r="CD102" s="33"/>
      <c r="CE102" s="33"/>
      <c r="CF102" s="33"/>
    </row>
    <row r="103" spans="9:84" ht="20.25" customHeight="1">
      <c r="I103" s="347" t="s">
        <v>8</v>
      </c>
      <c r="J103" s="348"/>
      <c r="K103" s="348"/>
      <c r="L103" s="93"/>
      <c r="M103" s="349" t="str">
        <f>IF(ISBLANK($AZ$98)," ",IF($AW$98&gt;$AZ$98,$O$98,IF($AZ$98&gt;$AW$98,$AF$98)))</f>
        <v>JSG Zeiskam Hochstadt</v>
      </c>
      <c r="N103" s="349"/>
      <c r="O103" s="349"/>
      <c r="P103" s="349"/>
      <c r="Q103" s="349"/>
      <c r="R103" s="349"/>
      <c r="S103" s="349"/>
      <c r="T103" s="349"/>
      <c r="U103" s="349"/>
      <c r="V103" s="349"/>
      <c r="W103" s="349"/>
      <c r="X103" s="349"/>
      <c r="Y103" s="349"/>
      <c r="Z103" s="349"/>
      <c r="AA103" s="349"/>
      <c r="AB103" s="349"/>
      <c r="AC103" s="349"/>
      <c r="AD103" s="349"/>
      <c r="AE103" s="349"/>
      <c r="AF103" s="349"/>
      <c r="AG103" s="349"/>
      <c r="AH103" s="349"/>
      <c r="AI103" s="349"/>
      <c r="AJ103" s="349"/>
      <c r="AK103" s="349"/>
      <c r="AL103" s="349"/>
      <c r="AM103" s="349"/>
      <c r="AN103" s="349"/>
      <c r="AO103" s="349"/>
      <c r="AP103" s="349"/>
      <c r="AQ103" s="349"/>
      <c r="AR103" s="349"/>
      <c r="AS103" s="349"/>
      <c r="AT103" s="349"/>
      <c r="AU103" s="349"/>
      <c r="AV103" s="350"/>
      <c r="BD103" s="7"/>
      <c r="BX103" s="31"/>
      <c r="BY103" s="31"/>
      <c r="BZ103" s="31"/>
      <c r="CA103" s="31"/>
      <c r="CB103" s="31"/>
      <c r="CC103" s="33"/>
      <c r="CD103" s="33"/>
      <c r="CE103" s="33"/>
      <c r="CF103" s="33"/>
    </row>
    <row r="104" spans="9:84" ht="20.25" customHeight="1">
      <c r="I104" s="381" t="s">
        <v>9</v>
      </c>
      <c r="J104" s="382"/>
      <c r="K104" s="382"/>
      <c r="L104" s="94"/>
      <c r="M104" s="383" t="str">
        <f>IF(ISBLANK($AZ$98)," ",IF($AW$98&lt;$AZ$98,$O$98,IF($AZ$98&lt;$AW$98,$AF$98)))</f>
        <v>SG Rohrbach Steinweiler</v>
      </c>
      <c r="N104" s="383"/>
      <c r="O104" s="383"/>
      <c r="P104" s="383"/>
      <c r="Q104" s="383"/>
      <c r="R104" s="383"/>
      <c r="S104" s="383"/>
      <c r="T104" s="383"/>
      <c r="U104" s="383"/>
      <c r="V104" s="383"/>
      <c r="W104" s="383"/>
      <c r="X104" s="383"/>
      <c r="Y104" s="383"/>
      <c r="Z104" s="383"/>
      <c r="AA104" s="383"/>
      <c r="AB104" s="383"/>
      <c r="AC104" s="383"/>
      <c r="AD104" s="383"/>
      <c r="AE104" s="383"/>
      <c r="AF104" s="383"/>
      <c r="AG104" s="383"/>
      <c r="AH104" s="383"/>
      <c r="AI104" s="383"/>
      <c r="AJ104" s="383"/>
      <c r="AK104" s="383"/>
      <c r="AL104" s="383"/>
      <c r="AM104" s="383"/>
      <c r="AN104" s="383"/>
      <c r="AO104" s="383"/>
      <c r="AP104" s="383"/>
      <c r="AQ104" s="383"/>
      <c r="AR104" s="383"/>
      <c r="AS104" s="383"/>
      <c r="AT104" s="383"/>
      <c r="AU104" s="383"/>
      <c r="AV104" s="384"/>
      <c r="BD104" s="7"/>
      <c r="BX104" s="31"/>
      <c r="BY104" s="31"/>
      <c r="BZ104" s="31"/>
      <c r="CA104" s="31"/>
      <c r="CB104" s="31"/>
      <c r="CC104" s="33"/>
      <c r="CD104" s="33"/>
      <c r="CE104" s="33"/>
      <c r="CF104" s="33"/>
    </row>
    <row r="105" spans="9:84" ht="20.25" customHeight="1">
      <c r="I105" s="381" t="s">
        <v>10</v>
      </c>
      <c r="J105" s="382"/>
      <c r="K105" s="382"/>
      <c r="L105" s="94"/>
      <c r="M105" s="383" t="str">
        <f>IF(ISBLANK($AZ$94)," ",IF($AW$94&gt;$AZ$94,$O$94,IF($AZ$94&gt;$AW$94,$AF$94)))</f>
        <v>VfL Neuhofen</v>
      </c>
      <c r="N105" s="383"/>
      <c r="O105" s="383"/>
      <c r="P105" s="383"/>
      <c r="Q105" s="383"/>
      <c r="R105" s="383"/>
      <c r="S105" s="383"/>
      <c r="T105" s="383"/>
      <c r="U105" s="383"/>
      <c r="V105" s="383"/>
      <c r="W105" s="383"/>
      <c r="X105" s="383"/>
      <c r="Y105" s="383"/>
      <c r="Z105" s="383"/>
      <c r="AA105" s="383"/>
      <c r="AB105" s="383"/>
      <c r="AC105" s="383"/>
      <c r="AD105" s="383"/>
      <c r="AE105" s="383"/>
      <c r="AF105" s="383"/>
      <c r="AG105" s="383"/>
      <c r="AH105" s="383"/>
      <c r="AI105" s="383"/>
      <c r="AJ105" s="383"/>
      <c r="AK105" s="383"/>
      <c r="AL105" s="383"/>
      <c r="AM105" s="383"/>
      <c r="AN105" s="383"/>
      <c r="AO105" s="383"/>
      <c r="AP105" s="383"/>
      <c r="AQ105" s="383"/>
      <c r="AR105" s="383"/>
      <c r="AS105" s="383"/>
      <c r="AT105" s="383"/>
      <c r="AU105" s="383"/>
      <c r="AV105" s="384"/>
      <c r="BD105" s="7"/>
      <c r="BX105" s="31"/>
      <c r="BY105" s="31"/>
      <c r="BZ105" s="31"/>
      <c r="CA105" s="31"/>
      <c r="CB105" s="31"/>
      <c r="CC105" s="33"/>
      <c r="CD105" s="33"/>
      <c r="CE105" s="33"/>
      <c r="CF105" s="33"/>
    </row>
    <row r="106" spans="9:84" ht="20.25" customHeight="1" thickBot="1">
      <c r="I106" s="379" t="s">
        <v>11</v>
      </c>
      <c r="J106" s="380"/>
      <c r="K106" s="380"/>
      <c r="L106" s="95"/>
      <c r="M106" s="377" t="str">
        <f>IF(ISBLANK($AZ$94)," ",IF($AW$94&lt;$AZ$94,$O$94,IF($AZ$94&lt;$AW$94,$AF$94)))</f>
        <v>VfB Annweiler I</v>
      </c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7"/>
      <c r="AM106" s="377"/>
      <c r="AN106" s="377"/>
      <c r="AO106" s="377"/>
      <c r="AP106" s="377"/>
      <c r="AQ106" s="377"/>
      <c r="AR106" s="377"/>
      <c r="AS106" s="377"/>
      <c r="AT106" s="377"/>
      <c r="AU106" s="377"/>
      <c r="AV106" s="378"/>
      <c r="BD106" s="7"/>
      <c r="BX106" s="31"/>
      <c r="BY106" s="31"/>
      <c r="BZ106" s="31"/>
      <c r="CA106" s="31"/>
      <c r="CB106" s="31"/>
      <c r="CC106" s="33"/>
      <c r="CD106" s="33"/>
      <c r="CE106" s="33"/>
      <c r="CF106" s="33"/>
    </row>
  </sheetData>
  <sheetProtection/>
  <mergeCells count="457">
    <mergeCell ref="M105:AV105"/>
    <mergeCell ref="A2:AP2"/>
    <mergeCell ref="A3:AP3"/>
    <mergeCell ref="O77:AV77"/>
    <mergeCell ref="J85:N85"/>
    <mergeCell ref="AF83:AV83"/>
    <mergeCell ref="AF70:AV70"/>
    <mergeCell ref="H67:L67"/>
    <mergeCell ref="V67:W67"/>
    <mergeCell ref="BB94:BC95"/>
    <mergeCell ref="AW97:BA97"/>
    <mergeCell ref="BB97:BC97"/>
    <mergeCell ref="AW94:AX95"/>
    <mergeCell ref="AY94:AY95"/>
    <mergeCell ref="AZ94:BA95"/>
    <mergeCell ref="BY69:CO69"/>
    <mergeCell ref="AW69:BA69"/>
    <mergeCell ref="O73:AV73"/>
    <mergeCell ref="J74:N75"/>
    <mergeCell ref="O74:AD74"/>
    <mergeCell ref="O75:AD75"/>
    <mergeCell ref="AF74:AV74"/>
    <mergeCell ref="AF75:AV75"/>
    <mergeCell ref="AW70:AX71"/>
    <mergeCell ref="AY70:AY71"/>
    <mergeCell ref="M106:AV106"/>
    <mergeCell ref="AF95:AV95"/>
    <mergeCell ref="AF94:AV94"/>
    <mergeCell ref="J94:N95"/>
    <mergeCell ref="I106:K106"/>
    <mergeCell ref="O98:AD98"/>
    <mergeCell ref="D98:I99"/>
    <mergeCell ref="I105:K105"/>
    <mergeCell ref="I104:K104"/>
    <mergeCell ref="M104:AV104"/>
    <mergeCell ref="CA53:CC53"/>
    <mergeCell ref="AD61:AF61"/>
    <mergeCell ref="AG61:AH61"/>
    <mergeCell ref="AJ61:AK61"/>
    <mergeCell ref="AV57:AW57"/>
    <mergeCell ref="BA57:BC57"/>
    <mergeCell ref="AE57:AF57"/>
    <mergeCell ref="AG57:AR57"/>
    <mergeCell ref="AE56:AF56"/>
    <mergeCell ref="AG56:AR56"/>
    <mergeCell ref="Y67:AC67"/>
    <mergeCell ref="AL67:AP67"/>
    <mergeCell ref="B69:C69"/>
    <mergeCell ref="D69:I69"/>
    <mergeCell ref="J69:N69"/>
    <mergeCell ref="O69:AV69"/>
    <mergeCell ref="CA30:CC30"/>
    <mergeCell ref="CA36:CC36"/>
    <mergeCell ref="CA42:CC42"/>
    <mergeCell ref="AS56:AU56"/>
    <mergeCell ref="AV56:AW56"/>
    <mergeCell ref="AV54:AW54"/>
    <mergeCell ref="AY56:AZ56"/>
    <mergeCell ref="AY55:AZ55"/>
    <mergeCell ref="BA55:BC55"/>
    <mergeCell ref="AZ33:BA33"/>
    <mergeCell ref="B56:C56"/>
    <mergeCell ref="D56:O56"/>
    <mergeCell ref="P56:R56"/>
    <mergeCell ref="P61:Q61"/>
    <mergeCell ref="R61:AC61"/>
    <mergeCell ref="P59:AC59"/>
    <mergeCell ref="V57:W57"/>
    <mergeCell ref="X57:Z57"/>
    <mergeCell ref="P60:Q60"/>
    <mergeCell ref="B70:C71"/>
    <mergeCell ref="D70:I71"/>
    <mergeCell ref="J70:N71"/>
    <mergeCell ref="O70:AD70"/>
    <mergeCell ref="O71:AD71"/>
    <mergeCell ref="BB93:BC93"/>
    <mergeCell ref="B74:C75"/>
    <mergeCell ref="D74:I75"/>
    <mergeCell ref="P62:Q62"/>
    <mergeCell ref="BB70:BC71"/>
    <mergeCell ref="B73:C73"/>
    <mergeCell ref="D73:I73"/>
    <mergeCell ref="J73:N73"/>
    <mergeCell ref="AW73:BA73"/>
    <mergeCell ref="BB73:BC73"/>
    <mergeCell ref="B77:C77"/>
    <mergeCell ref="D77:I77"/>
    <mergeCell ref="J77:N77"/>
    <mergeCell ref="B94:C95"/>
    <mergeCell ref="D94:I95"/>
    <mergeCell ref="B93:C93"/>
    <mergeCell ref="D93:I93"/>
    <mergeCell ref="J93:N93"/>
    <mergeCell ref="D85:I85"/>
    <mergeCell ref="I103:K103"/>
    <mergeCell ref="M103:AV103"/>
    <mergeCell ref="J98:N99"/>
    <mergeCell ref="B97:C97"/>
    <mergeCell ref="D97:I97"/>
    <mergeCell ref="J97:N97"/>
    <mergeCell ref="O97:AV97"/>
    <mergeCell ref="B98:C99"/>
    <mergeCell ref="O99:AD99"/>
    <mergeCell ref="AF98:AV98"/>
    <mergeCell ref="AY98:AY99"/>
    <mergeCell ref="AZ98:BA99"/>
    <mergeCell ref="AF99:AV99"/>
    <mergeCell ref="B85:C85"/>
    <mergeCell ref="B89:C89"/>
    <mergeCell ref="O94:AD94"/>
    <mergeCell ref="O95:AD95"/>
    <mergeCell ref="O93:AV93"/>
    <mergeCell ref="AW93:BA93"/>
    <mergeCell ref="AG17:BA17"/>
    <mergeCell ref="AG16:BA16"/>
    <mergeCell ref="AE19:AF19"/>
    <mergeCell ref="AE16:AF16"/>
    <mergeCell ref="AE17:AF17"/>
    <mergeCell ref="AE18:AF18"/>
    <mergeCell ref="AG19:BA19"/>
    <mergeCell ref="U10:V10"/>
    <mergeCell ref="B15:Z15"/>
    <mergeCell ref="AE15:BC15"/>
    <mergeCell ref="M6:T6"/>
    <mergeCell ref="Y6:AF6"/>
    <mergeCell ref="B8:AM8"/>
    <mergeCell ref="X10:AB10"/>
    <mergeCell ref="H10:L10"/>
    <mergeCell ref="AL10:AP10"/>
    <mergeCell ref="A4:AP4"/>
    <mergeCell ref="BB38:BC38"/>
    <mergeCell ref="AW38:AX38"/>
    <mergeCell ref="AW37:AX37"/>
    <mergeCell ref="AW35:AX35"/>
    <mergeCell ref="AZ35:BA35"/>
    <mergeCell ref="AZ37:BA37"/>
    <mergeCell ref="BB37:BC37"/>
    <mergeCell ref="BB16:BC16"/>
    <mergeCell ref="BB18:BC18"/>
    <mergeCell ref="AS53:AU53"/>
    <mergeCell ref="AV53:AZ53"/>
    <mergeCell ref="BA53:BC53"/>
    <mergeCell ref="AZ34:BA34"/>
    <mergeCell ref="BB34:BC34"/>
    <mergeCell ref="AZ38:BA38"/>
    <mergeCell ref="B49:BC49"/>
    <mergeCell ref="B37:C37"/>
    <mergeCell ref="G37:I37"/>
    <mergeCell ref="B34:C34"/>
    <mergeCell ref="BB19:BC19"/>
    <mergeCell ref="BB17:BC17"/>
    <mergeCell ref="AG18:BA18"/>
    <mergeCell ref="BB30:BC30"/>
    <mergeCell ref="AW30:AX30"/>
    <mergeCell ref="AZ30:BA30"/>
    <mergeCell ref="R25:AL25"/>
    <mergeCell ref="AM24:AN24"/>
    <mergeCell ref="P21:AN21"/>
    <mergeCell ref="P22:Q22"/>
    <mergeCell ref="AW31:AX31"/>
    <mergeCell ref="BB31:BC31"/>
    <mergeCell ref="AZ31:BA31"/>
    <mergeCell ref="J31:N31"/>
    <mergeCell ref="O31:AD31"/>
    <mergeCell ref="D31:F31"/>
    <mergeCell ref="G31:I31"/>
    <mergeCell ref="D30:F30"/>
    <mergeCell ref="G30:I30"/>
    <mergeCell ref="J30:N30"/>
    <mergeCell ref="B19:C19"/>
    <mergeCell ref="D19:X19"/>
    <mergeCell ref="O30:AD30"/>
    <mergeCell ref="B29:C29"/>
    <mergeCell ref="G29:I29"/>
    <mergeCell ref="D29:F29"/>
    <mergeCell ref="P24:Q24"/>
    <mergeCell ref="R24:AL24"/>
    <mergeCell ref="AF30:AV30"/>
    <mergeCell ref="B30:C30"/>
    <mergeCell ref="Y16:Z16"/>
    <mergeCell ref="B17:C17"/>
    <mergeCell ref="D16:X16"/>
    <mergeCell ref="Y19:Z19"/>
    <mergeCell ref="D17:X17"/>
    <mergeCell ref="D18:X18"/>
    <mergeCell ref="B16:C16"/>
    <mergeCell ref="Y17:Z17"/>
    <mergeCell ref="Y18:Z18"/>
    <mergeCell ref="B18:C18"/>
    <mergeCell ref="AM25:AN25"/>
    <mergeCell ref="B36:C36"/>
    <mergeCell ref="G33:I33"/>
    <mergeCell ref="G32:I32"/>
    <mergeCell ref="O32:AD32"/>
    <mergeCell ref="AF32:AV32"/>
    <mergeCell ref="J33:N33"/>
    <mergeCell ref="O33:AD33"/>
    <mergeCell ref="B31:C31"/>
    <mergeCell ref="J32:N32"/>
    <mergeCell ref="D32:F32"/>
    <mergeCell ref="B32:C32"/>
    <mergeCell ref="B33:C33"/>
    <mergeCell ref="B35:C35"/>
    <mergeCell ref="D34:F34"/>
    <mergeCell ref="D33:F33"/>
    <mergeCell ref="BB29:BC29"/>
    <mergeCell ref="AW29:BA29"/>
    <mergeCell ref="J29:N29"/>
    <mergeCell ref="O29:AV29"/>
    <mergeCell ref="AW34:AX34"/>
    <mergeCell ref="AF33:AV33"/>
    <mergeCell ref="AW33:AX33"/>
    <mergeCell ref="B38:C38"/>
    <mergeCell ref="B39:C39"/>
    <mergeCell ref="B47:C47"/>
    <mergeCell ref="B40:C40"/>
    <mergeCell ref="B41:C41"/>
    <mergeCell ref="B42:C42"/>
    <mergeCell ref="B43:C43"/>
    <mergeCell ref="B44:C44"/>
    <mergeCell ref="B45:C45"/>
    <mergeCell ref="B46:C46"/>
    <mergeCell ref="D42:F42"/>
    <mergeCell ref="G42:I42"/>
    <mergeCell ref="D44:F44"/>
    <mergeCell ref="G44:I44"/>
    <mergeCell ref="D43:F43"/>
    <mergeCell ref="G43:I43"/>
    <mergeCell ref="D45:F45"/>
    <mergeCell ref="G45:I45"/>
    <mergeCell ref="BB33:BC33"/>
    <mergeCell ref="AW32:AX32"/>
    <mergeCell ref="AZ32:BA32"/>
    <mergeCell ref="D41:F41"/>
    <mergeCell ref="G41:I41"/>
    <mergeCell ref="BB32:BC32"/>
    <mergeCell ref="AF35:AV35"/>
    <mergeCell ref="G34:I34"/>
    <mergeCell ref="G35:I35"/>
    <mergeCell ref="J35:N35"/>
    <mergeCell ref="O35:AD35"/>
    <mergeCell ref="J34:N34"/>
    <mergeCell ref="O34:AD34"/>
    <mergeCell ref="D36:F36"/>
    <mergeCell ref="G36:I36"/>
    <mergeCell ref="BB35:BC35"/>
    <mergeCell ref="J36:N36"/>
    <mergeCell ref="O36:AD36"/>
    <mergeCell ref="AF36:AV36"/>
    <mergeCell ref="AW36:AX36"/>
    <mergeCell ref="AZ36:BA36"/>
    <mergeCell ref="BB36:BC36"/>
    <mergeCell ref="D35:F35"/>
    <mergeCell ref="J37:N37"/>
    <mergeCell ref="O37:AD37"/>
    <mergeCell ref="AF37:AV37"/>
    <mergeCell ref="J38:N38"/>
    <mergeCell ref="O38:AD38"/>
    <mergeCell ref="AF38:AV38"/>
    <mergeCell ref="AW39:AX39"/>
    <mergeCell ref="D38:F38"/>
    <mergeCell ref="G38:I38"/>
    <mergeCell ref="D39:F39"/>
    <mergeCell ref="G39:I39"/>
    <mergeCell ref="J39:N39"/>
    <mergeCell ref="O39:AD39"/>
    <mergeCell ref="D37:F37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J41:N41"/>
    <mergeCell ref="O41:AD41"/>
    <mergeCell ref="AF41:AV41"/>
    <mergeCell ref="AW41:AX41"/>
    <mergeCell ref="AZ41:BA41"/>
    <mergeCell ref="BB41:BC41"/>
    <mergeCell ref="AZ42:BA42"/>
    <mergeCell ref="BB42:BC42"/>
    <mergeCell ref="J43:N43"/>
    <mergeCell ref="O43:AD43"/>
    <mergeCell ref="J42:N42"/>
    <mergeCell ref="O42:AD42"/>
    <mergeCell ref="AF42:AV42"/>
    <mergeCell ref="AW42:AX42"/>
    <mergeCell ref="AW43:AX43"/>
    <mergeCell ref="AZ43:BA43"/>
    <mergeCell ref="AZ45:BA45"/>
    <mergeCell ref="BB45:BC45"/>
    <mergeCell ref="AZ44:BA44"/>
    <mergeCell ref="BB44:BC44"/>
    <mergeCell ref="BB43:BC43"/>
    <mergeCell ref="J44:N44"/>
    <mergeCell ref="O44:AD44"/>
    <mergeCell ref="AF44:AV44"/>
    <mergeCell ref="AW44:AX44"/>
    <mergeCell ref="AW46:AX46"/>
    <mergeCell ref="J45:N45"/>
    <mergeCell ref="O45:AD45"/>
    <mergeCell ref="AF45:AV45"/>
    <mergeCell ref="AW45:AX45"/>
    <mergeCell ref="D46:F46"/>
    <mergeCell ref="G46:I46"/>
    <mergeCell ref="J46:N46"/>
    <mergeCell ref="O46:AD46"/>
    <mergeCell ref="AZ46:BA46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S53:W53"/>
    <mergeCell ref="X53:Z53"/>
    <mergeCell ref="B54:C54"/>
    <mergeCell ref="D54:O54"/>
    <mergeCell ref="P54:R54"/>
    <mergeCell ref="S54:T54"/>
    <mergeCell ref="B55:C55"/>
    <mergeCell ref="D55:O55"/>
    <mergeCell ref="P55:R55"/>
    <mergeCell ref="B53:O53"/>
    <mergeCell ref="P53:R53"/>
    <mergeCell ref="B57:C57"/>
    <mergeCell ref="D57:O57"/>
    <mergeCell ref="P57:R57"/>
    <mergeCell ref="S57:T57"/>
    <mergeCell ref="R22:AL22"/>
    <mergeCell ref="AM22:AN22"/>
    <mergeCell ref="AF46:AV46"/>
    <mergeCell ref="AF43:AV43"/>
    <mergeCell ref="AF39:AV39"/>
    <mergeCell ref="AF34:AV34"/>
    <mergeCell ref="P23:Q23"/>
    <mergeCell ref="R23:AL23"/>
    <mergeCell ref="V55:W55"/>
    <mergeCell ref="X55:Z55"/>
    <mergeCell ref="P25:Q25"/>
    <mergeCell ref="AF31:AV31"/>
    <mergeCell ref="AE53:AR53"/>
    <mergeCell ref="AM23:AN23"/>
    <mergeCell ref="AG55:AR55"/>
    <mergeCell ref="AE54:AF54"/>
    <mergeCell ref="X56:Z56"/>
    <mergeCell ref="AD62:AF62"/>
    <mergeCell ref="R62:AC62"/>
    <mergeCell ref="AJ63:AK63"/>
    <mergeCell ref="AG62:AH62"/>
    <mergeCell ref="AJ62:AK62"/>
    <mergeCell ref="R63:AC63"/>
    <mergeCell ref="AD63:AF63"/>
    <mergeCell ref="AG63:AH63"/>
    <mergeCell ref="V56:W56"/>
    <mergeCell ref="BA54:BC54"/>
    <mergeCell ref="BA56:BC56"/>
    <mergeCell ref="R60:AC60"/>
    <mergeCell ref="AG60:AH60"/>
    <mergeCell ref="AG54:AR54"/>
    <mergeCell ref="AE55:AF55"/>
    <mergeCell ref="V54:W54"/>
    <mergeCell ref="X54:Z54"/>
    <mergeCell ref="S56:T56"/>
    <mergeCell ref="S55:T55"/>
    <mergeCell ref="AS54:AU54"/>
    <mergeCell ref="AY57:AZ57"/>
    <mergeCell ref="AF71:AV71"/>
    <mergeCell ref="AV55:AW55"/>
    <mergeCell ref="AL62:AN62"/>
    <mergeCell ref="AS57:AU57"/>
    <mergeCell ref="AJ60:AK60"/>
    <mergeCell ref="AD59:AF59"/>
    <mergeCell ref="AG59:AK59"/>
    <mergeCell ref="AD60:AF60"/>
    <mergeCell ref="BB77:BC77"/>
    <mergeCell ref="CA57:CC57"/>
    <mergeCell ref="AY54:AZ54"/>
    <mergeCell ref="BB74:BC75"/>
    <mergeCell ref="BB69:BC69"/>
    <mergeCell ref="AW77:BA77"/>
    <mergeCell ref="AW74:AX75"/>
    <mergeCell ref="AY74:AY75"/>
    <mergeCell ref="AZ74:BA75"/>
    <mergeCell ref="AZ70:BA71"/>
    <mergeCell ref="O78:AD78"/>
    <mergeCell ref="AF78:AV78"/>
    <mergeCell ref="AF79:AV79"/>
    <mergeCell ref="AS55:AU55"/>
    <mergeCell ref="AL63:AN63"/>
    <mergeCell ref="AL61:AN61"/>
    <mergeCell ref="AL59:AN59"/>
    <mergeCell ref="AL60:AN60"/>
    <mergeCell ref="O79:AD79"/>
    <mergeCell ref="P63:Q63"/>
    <mergeCell ref="AW78:AX79"/>
    <mergeCell ref="AY78:AY79"/>
    <mergeCell ref="AZ78:BA79"/>
    <mergeCell ref="BB78:BC79"/>
    <mergeCell ref="B81:C81"/>
    <mergeCell ref="D81:I81"/>
    <mergeCell ref="J81:N81"/>
    <mergeCell ref="J78:N79"/>
    <mergeCell ref="B78:C79"/>
    <mergeCell ref="D78:I79"/>
    <mergeCell ref="BB81:BC81"/>
    <mergeCell ref="D82:I83"/>
    <mergeCell ref="J82:N83"/>
    <mergeCell ref="O82:AD82"/>
    <mergeCell ref="AF82:AV82"/>
    <mergeCell ref="BB82:BC83"/>
    <mergeCell ref="AW82:AX83"/>
    <mergeCell ref="O81:AV81"/>
    <mergeCell ref="AW81:BA81"/>
    <mergeCell ref="B82:C83"/>
    <mergeCell ref="AY86:AY87"/>
    <mergeCell ref="AZ86:BA87"/>
    <mergeCell ref="B86:C87"/>
    <mergeCell ref="D86:I87"/>
    <mergeCell ref="J86:N87"/>
    <mergeCell ref="O86:AD86"/>
    <mergeCell ref="AY82:AY83"/>
    <mergeCell ref="AZ82:BA83"/>
    <mergeCell ref="O83:AD83"/>
    <mergeCell ref="O85:AV85"/>
    <mergeCell ref="AW85:BA85"/>
    <mergeCell ref="BB85:BC85"/>
    <mergeCell ref="O87:AD87"/>
    <mergeCell ref="AF87:AV87"/>
    <mergeCell ref="AF86:AV86"/>
    <mergeCell ref="D89:I89"/>
    <mergeCell ref="J89:N89"/>
    <mergeCell ref="O89:AV89"/>
    <mergeCell ref="B90:C91"/>
    <mergeCell ref="D90:I91"/>
    <mergeCell ref="O90:AD90"/>
    <mergeCell ref="O91:AD91"/>
    <mergeCell ref="J90:N91"/>
    <mergeCell ref="AF91:AV91"/>
    <mergeCell ref="AF90:AV90"/>
    <mergeCell ref="BB98:BC99"/>
    <mergeCell ref="AW86:AX87"/>
    <mergeCell ref="BB90:BC91"/>
    <mergeCell ref="AW90:AX91"/>
    <mergeCell ref="AY90:AY91"/>
    <mergeCell ref="AZ90:BA91"/>
    <mergeCell ref="BB86:BC87"/>
    <mergeCell ref="AW89:BA89"/>
    <mergeCell ref="BB89:BC89"/>
    <mergeCell ref="AW98:AX9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Footer xml:space="preserve">&amp;Lwww.kadmo.de&amp;C&amp;F&amp;R&amp;P von &amp;N </oddFooter>
  </headerFooter>
  <rowBreaks count="1" manualBreakCount="1">
    <brk id="48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Rene</cp:lastModifiedBy>
  <cp:lastPrinted>2003-12-28T06:37:02Z</cp:lastPrinted>
  <dcterms:created xsi:type="dcterms:W3CDTF">2002-02-21T07:48:38Z</dcterms:created>
  <dcterms:modified xsi:type="dcterms:W3CDTF">2014-06-10T12:15:43Z</dcterms:modified>
  <cp:category/>
  <cp:version/>
  <cp:contentType/>
  <cp:contentStatus/>
</cp:coreProperties>
</file>