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65" windowWidth="11595" windowHeight="6090" activeTab="0"/>
  </bookViews>
  <sheets>
    <sheet name="PC-Version" sheetId="1" r:id="rId1"/>
  </sheets>
  <definedNames>
    <definedName name="_xlnm.Print_Area" localSheetId="0">'PC-Version'!$A$1:$BD$89</definedName>
  </definedNames>
  <calcPr fullCalcOnLoad="1"/>
</workbook>
</file>

<file path=xl/sharedStrings.xml><?xml version="1.0" encoding="utf-8"?>
<sst xmlns="http://schemas.openxmlformats.org/spreadsheetml/2006/main" count="222" uniqueCount="66">
  <si>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</si>
  <si>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</si>
  <si>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</si>
  <si>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</si>
  <si>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</si>
  <si>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</si>
  <si>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</si>
  <si>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</si>
  <si>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</si>
  <si>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</si>
  <si>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</si>
  <si>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</si>
  <si>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</si>
  <si>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</si>
  <si>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</si>
  <si>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</si>
  <si>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</si>
  <si>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</si>
  <si>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</si>
  <si>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</si>
  <si>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</si>
  <si>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</si>
  <si>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</si>
  <si>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</si>
  <si>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</si>
  <si>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</si>
  <si>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</si>
  <si>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</si>
  <si>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</si>
  <si>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</si>
  <si>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</si>
  <si>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</si>
  <si>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</si>
  <si>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</si>
  <si>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</si>
  <si>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</si>
  <si>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</si>
  <si>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</si>
  <si>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</si>
  <si>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x</t>
  </si>
  <si>
    <t>1. Halbfinale</t>
  </si>
  <si>
    <t>2. Halbfinale</t>
  </si>
  <si>
    <t>Verlierer Spiel 22</t>
  </si>
  <si>
    <t>Sieger Spiel 22</t>
  </si>
  <si>
    <t>V. Platzierungen</t>
  </si>
  <si>
    <t>Verlierer Spiel 21</t>
  </si>
  <si>
    <t>Sieger Spiel 21</t>
  </si>
  <si>
    <t>Mehr Spielpläne gibt´s auf www.kadmo.de - Der Seite für Turnierplanung!</t>
  </si>
  <si>
    <t>VfB Annweiler a./Tr. 1919 e.V.</t>
  </si>
  <si>
    <t xml:space="preserve">9. Junioren Cup </t>
  </si>
  <si>
    <t>im Trifelsstadion Annweiler</t>
  </si>
  <si>
    <t>FC Phönix Bellheim 2</t>
  </si>
  <si>
    <t>VfB Annweiler</t>
  </si>
  <si>
    <t>VTG Queichhambach</t>
  </si>
  <si>
    <t>JFV Südwest Löwen</t>
  </si>
  <si>
    <t>Rot-Weis Seebach</t>
  </si>
  <si>
    <t>FC Phönix Bellheim 1</t>
  </si>
  <si>
    <t>SC Hauenstein</t>
  </si>
  <si>
    <t>FV Kapsweyer</t>
  </si>
  <si>
    <t>1. FC Haßloch 08</t>
  </si>
  <si>
    <t>Platz</t>
  </si>
  <si>
    <t>Spiel um Platz 5 und 6</t>
  </si>
  <si>
    <t>3. Gruppe A</t>
  </si>
  <si>
    <t>3. Gruppe B</t>
  </si>
  <si>
    <t>E-Junioren</t>
  </si>
  <si>
    <t>offen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</si>
</sst>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9" applyNumberFormat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7" fillId="21" borderId="16" xfId="0" applyFont="1" applyFill="1" applyBorder="1" applyAlignment="1">
      <alignment vertical="center"/>
    </xf>
    <xf numFmtId="0" fontId="7" fillId="21" borderId="17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0" fontId="7" fillId="21" borderId="21" xfId="0" applyFont="1" applyFill="1" applyBorder="1" applyAlignment="1">
      <alignment horizontal="center" vertical="center"/>
    </xf>
    <xf numFmtId="0" fontId="7" fillId="21" borderId="22" xfId="0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7" borderId="24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21" borderId="16" xfId="0" applyFont="1" applyFill="1" applyBorder="1" applyAlignment="1">
      <alignment horizontal="center" vertical="center"/>
    </xf>
    <xf numFmtId="0" fontId="7" fillId="21" borderId="17" xfId="0" applyFont="1" applyFill="1" applyBorder="1" applyAlignment="1">
      <alignment horizontal="center" vertical="center"/>
    </xf>
    <xf numFmtId="0" fontId="7" fillId="21" borderId="24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shrinkToFit="1"/>
    </xf>
    <xf numFmtId="0" fontId="6" fillId="0" borderId="19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29" xfId="0" applyFont="1" applyBorder="1" applyAlignment="1">
      <alignment horizontal="left" shrinkToFit="1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6" fillId="0" borderId="18" xfId="0" applyFont="1" applyBorder="1" applyAlignment="1">
      <alignment horizontal="left" shrinkToFit="1"/>
    </xf>
    <xf numFmtId="0" fontId="0" fillId="0" borderId="3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35" xfId="0" applyFont="1" applyBorder="1" applyAlignment="1" applyProtection="1">
      <alignment horizontal="left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26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28" xfId="0" applyFont="1" applyBorder="1" applyAlignment="1" applyProtection="1">
      <alignment horizontal="left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7" fillId="4" borderId="3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4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20" borderId="24" xfId="0" applyFont="1" applyFill="1" applyBorder="1" applyAlignment="1">
      <alignment horizontal="center" vertical="center"/>
    </xf>
    <xf numFmtId="0" fontId="7" fillId="20" borderId="16" xfId="0" applyFont="1" applyFill="1" applyBorder="1" applyAlignment="1">
      <alignment horizontal="center" vertical="center"/>
    </xf>
    <xf numFmtId="0" fontId="7" fillId="20" borderId="2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176" fontId="0" fillId="0" borderId="49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20" fontId="0" fillId="0" borderId="51" xfId="0" applyNumberFormat="1" applyFont="1" applyFill="1" applyBorder="1" applyAlignment="1">
      <alignment horizontal="center" vertical="center"/>
    </xf>
    <xf numFmtId="20" fontId="0" fillId="0" borderId="52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2" fillId="0" borderId="4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20" fontId="0" fillId="0" borderId="53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54" xfId="0" applyFont="1" applyFill="1" applyBorder="1" applyAlignment="1">
      <alignment horizontal="left" vertical="center" shrinkToFit="1"/>
    </xf>
    <xf numFmtId="0" fontId="2" fillId="0" borderId="5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7" fillId="20" borderId="21" xfId="0" applyFont="1" applyFill="1" applyBorder="1" applyAlignment="1">
      <alignment vertical="center"/>
    </xf>
    <xf numFmtId="0" fontId="7" fillId="20" borderId="22" xfId="0" applyFont="1" applyFill="1" applyBorder="1" applyAlignment="1">
      <alignment vertical="center"/>
    </xf>
    <xf numFmtId="0" fontId="7" fillId="20" borderId="21" xfId="0" applyFont="1" applyFill="1" applyBorder="1" applyAlignment="1">
      <alignment horizontal="center" vertical="center"/>
    </xf>
    <xf numFmtId="0" fontId="7" fillId="20" borderId="17" xfId="0" applyFont="1" applyFill="1" applyBorder="1" applyAlignment="1">
      <alignment horizontal="center" vertical="center"/>
    </xf>
    <xf numFmtId="0" fontId="7" fillId="20" borderId="37" xfId="0" applyFont="1" applyFill="1" applyBorder="1" applyAlignment="1">
      <alignment horizontal="center" vertical="center"/>
    </xf>
    <xf numFmtId="0" fontId="7" fillId="20" borderId="55" xfId="0" applyFont="1" applyFill="1" applyBorder="1" applyAlignment="1">
      <alignment horizontal="center" vertical="center"/>
    </xf>
    <xf numFmtId="0" fontId="3" fillId="20" borderId="24" xfId="0" applyFont="1" applyFill="1" applyBorder="1" applyAlignment="1">
      <alignment horizontal="center"/>
    </xf>
    <xf numFmtId="0" fontId="3" fillId="20" borderId="16" xfId="0" applyFont="1" applyFill="1" applyBorder="1" applyAlignment="1">
      <alignment horizontal="center"/>
    </xf>
    <xf numFmtId="0" fontId="3" fillId="20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21" borderId="37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7249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7058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44</xdr:col>
      <xdr:colOff>38100</xdr:colOff>
      <xdr:row>0</xdr:row>
      <xdr:rowOff>0</xdr:rowOff>
    </xdr:from>
    <xdr:to>
      <xdr:col>54</xdr:col>
      <xdr:colOff>66675</xdr:colOff>
      <xdr:row>10</xdr:row>
      <xdr:rowOff>19050</xdr:rowOff>
    </xdr:to>
    <xdr:pic>
      <xdr:nvPicPr>
        <xdr:cNvPr id="3" name="Picture 19" descr="wappen_vereinsanschrif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67300" y="0"/>
          <a:ext cx="11715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4"/>
  <sheetViews>
    <sheetView showGridLines="0" tabSelected="1" zoomScale="112" zoomScaleNormal="112" zoomScalePageLayoutView="0" workbookViewId="0" topLeftCell="A1">
      <selection activeCell="BR18" sqref="BR18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1.7109375" style="29" customWidth="1"/>
    <col min="58" max="58" width="2.8515625" style="29" customWidth="1"/>
    <col min="59" max="59" width="2.140625" style="29" customWidth="1"/>
    <col min="60" max="60" width="2.8515625" style="29" customWidth="1"/>
    <col min="61" max="64" width="1.7109375" style="29" customWidth="1"/>
    <col min="65" max="65" width="21.28125" style="29" customWidth="1"/>
    <col min="66" max="66" width="2.28125" style="29" customWidth="1"/>
    <col min="67" max="67" width="3.140625" style="29" customWidth="1"/>
    <col min="68" max="68" width="1.7109375" style="29" customWidth="1"/>
    <col min="69" max="69" width="2.28125" style="29" customWidth="1"/>
    <col min="70" max="70" width="2.57421875" style="29" customWidth="1"/>
    <col min="71" max="73" width="1.7109375" style="29" customWidth="1"/>
    <col min="74" max="80" width="1.7109375" style="30" customWidth="1"/>
    <col min="81" max="83" width="1.7109375" style="25" customWidth="1"/>
    <col min="84" max="115" width="1.7109375" style="31" customWidth="1"/>
    <col min="116" max="116" width="1.7109375" style="25" customWidth="1"/>
  </cols>
  <sheetData>
    <row r="1" spans="56:116" ht="7.5" customHeight="1">
      <c r="BD1" s="7"/>
      <c r="CC1" s="7"/>
      <c r="CD1" s="7"/>
      <c r="CE1" s="7"/>
      <c r="DL1" s="7"/>
    </row>
    <row r="2" spans="1:116" ht="33">
      <c r="A2" s="155" t="s">
        <v>48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7"/>
      <c r="CC2" s="7"/>
      <c r="CD2" s="7"/>
      <c r="CE2" s="7"/>
      <c r="DL2" s="7"/>
    </row>
    <row r="3" spans="1:115" s="14" customFormat="1" ht="27">
      <c r="A3" s="156" t="s">
        <v>49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3"/>
      <c r="BW3" s="33"/>
      <c r="BX3" s="33"/>
      <c r="BY3" s="33"/>
      <c r="BZ3" s="33"/>
      <c r="CA3" s="33"/>
      <c r="CB3" s="33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</row>
    <row r="4" spans="1:115" s="2" customFormat="1" ht="15">
      <c r="A4" s="157" t="s">
        <v>64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6"/>
      <c r="BW4" s="36"/>
      <c r="BX4" s="36"/>
      <c r="BY4" s="36"/>
      <c r="BZ4" s="36"/>
      <c r="CA4" s="36"/>
      <c r="CB4" s="36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</row>
    <row r="5" spans="43:115" s="2" customFormat="1" ht="6" customHeight="1"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6"/>
      <c r="BW5" s="36"/>
      <c r="BX5" s="36"/>
      <c r="BY5" s="36"/>
      <c r="BZ5" s="36"/>
      <c r="CA5" s="36"/>
      <c r="CB5" s="36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</row>
    <row r="6" spans="12:115" s="2" customFormat="1" ht="15.75">
      <c r="L6" s="3" t="s">
        <v>0</v>
      </c>
      <c r="M6" s="226" t="s">
        <v>1</v>
      </c>
      <c r="N6" s="226"/>
      <c r="O6" s="226"/>
      <c r="P6" s="226"/>
      <c r="Q6" s="226"/>
      <c r="R6" s="226"/>
      <c r="S6" s="226"/>
      <c r="T6" s="226"/>
      <c r="U6" s="2" t="s">
        <v>2</v>
      </c>
      <c r="Y6" s="227">
        <v>42147</v>
      </c>
      <c r="Z6" s="227"/>
      <c r="AA6" s="227"/>
      <c r="AB6" s="227"/>
      <c r="AC6" s="227"/>
      <c r="AD6" s="227"/>
      <c r="AE6" s="227"/>
      <c r="AF6" s="227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6"/>
      <c r="BW6" s="36"/>
      <c r="BX6" s="36"/>
      <c r="BY6" s="36"/>
      <c r="BZ6" s="36"/>
      <c r="CA6" s="36"/>
      <c r="CB6" s="36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</row>
    <row r="7" spans="43:115" s="2" customFormat="1" ht="6" customHeight="1"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6"/>
      <c r="BW7" s="36"/>
      <c r="BX7" s="36"/>
      <c r="BY7" s="36"/>
      <c r="BZ7" s="36"/>
      <c r="CA7" s="36"/>
      <c r="CB7" s="36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</row>
    <row r="8" spans="2:115" s="2" customFormat="1" ht="15">
      <c r="B8" s="228" t="s">
        <v>50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6"/>
      <c r="BW8" s="36"/>
      <c r="BX8" s="36"/>
      <c r="BY8" s="36"/>
      <c r="BZ8" s="36"/>
      <c r="CA8" s="36"/>
      <c r="CB8" s="36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</row>
    <row r="9" spans="57:115" s="2" customFormat="1" ht="6" customHeight="1"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6"/>
      <c r="BW9" s="36"/>
      <c r="BX9" s="36"/>
      <c r="BY9" s="36"/>
      <c r="BZ9" s="36"/>
      <c r="CA9" s="36"/>
      <c r="CB9" s="36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</row>
    <row r="10" spans="7:115" s="2" customFormat="1" ht="15.75">
      <c r="G10" s="6" t="s">
        <v>3</v>
      </c>
      <c r="H10" s="169">
        <v>0.5416666666666666</v>
      </c>
      <c r="I10" s="169"/>
      <c r="J10" s="169"/>
      <c r="K10" s="169"/>
      <c r="L10" s="169"/>
      <c r="M10" s="7" t="s">
        <v>4</v>
      </c>
      <c r="T10" s="6" t="s">
        <v>5</v>
      </c>
      <c r="U10" s="189">
        <v>1</v>
      </c>
      <c r="V10" s="189" t="s">
        <v>6</v>
      </c>
      <c r="W10" s="26" t="s">
        <v>39</v>
      </c>
      <c r="X10" s="190">
        <v>0.008333333333333333</v>
      </c>
      <c r="Y10" s="190"/>
      <c r="Z10" s="190"/>
      <c r="AA10" s="190"/>
      <c r="AB10" s="190"/>
      <c r="AC10" s="7" t="s">
        <v>7</v>
      </c>
      <c r="AK10" s="6" t="s">
        <v>8</v>
      </c>
      <c r="AL10" s="190">
        <v>0.0020833333333333333</v>
      </c>
      <c r="AM10" s="190"/>
      <c r="AN10" s="190"/>
      <c r="AO10" s="190"/>
      <c r="AP10" s="190"/>
      <c r="AQ10" s="7" t="s">
        <v>7</v>
      </c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6"/>
      <c r="BW10" s="36"/>
      <c r="BX10" s="36"/>
      <c r="BY10" s="36"/>
      <c r="BZ10" s="36"/>
      <c r="CA10" s="36"/>
      <c r="CB10" s="36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</row>
    <row r="11" spans="56:116" ht="9" customHeight="1">
      <c r="BD11" s="22"/>
      <c r="CC11" s="22"/>
      <c r="CD11" s="22"/>
      <c r="CE11" s="22"/>
      <c r="DL11" s="22"/>
    </row>
    <row r="12" spans="56:116" ht="6" customHeight="1">
      <c r="BD12" s="22"/>
      <c r="CC12" s="22"/>
      <c r="CD12" s="22"/>
      <c r="CE12" s="22"/>
      <c r="DL12" s="22"/>
    </row>
    <row r="13" spans="2:116" ht="12.75">
      <c r="B13" s="1" t="s">
        <v>9</v>
      </c>
      <c r="BD13" s="22"/>
      <c r="CC13" s="22"/>
      <c r="CD13" s="22"/>
      <c r="CE13" s="22"/>
      <c r="DL13" s="22"/>
    </row>
    <row r="14" spans="56:116" ht="6" customHeight="1" thickBot="1">
      <c r="BD14" s="22"/>
      <c r="CC14" s="22"/>
      <c r="CD14" s="22"/>
      <c r="CE14" s="22"/>
      <c r="DL14" s="22"/>
    </row>
    <row r="15" spans="2:116" ht="16.5" thickBot="1">
      <c r="B15" s="221" t="s">
        <v>15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3"/>
      <c r="AE15" s="221" t="s">
        <v>16</v>
      </c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3"/>
      <c r="BD15" s="22"/>
      <c r="CC15" s="22"/>
      <c r="CD15" s="22"/>
      <c r="CE15" s="22"/>
      <c r="DL15" s="22"/>
    </row>
    <row r="16" spans="2:116" ht="15">
      <c r="B16" s="224" t="s">
        <v>10</v>
      </c>
      <c r="C16" s="225"/>
      <c r="D16" s="120" t="s">
        <v>51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1"/>
      <c r="AE16" s="224" t="s">
        <v>10</v>
      </c>
      <c r="AF16" s="225"/>
      <c r="AG16" s="120" t="s">
        <v>58</v>
      </c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1"/>
      <c r="BD16" s="22"/>
      <c r="CC16" s="22"/>
      <c r="CD16" s="22"/>
      <c r="CE16" s="22"/>
      <c r="DL16" s="22"/>
    </row>
    <row r="17" spans="2:116" ht="15">
      <c r="B17" s="126" t="s">
        <v>11</v>
      </c>
      <c r="C17" s="127"/>
      <c r="D17" s="122" t="s">
        <v>52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3"/>
      <c r="AE17" s="126" t="s">
        <v>11</v>
      </c>
      <c r="AF17" s="127"/>
      <c r="AG17" s="122" t="s">
        <v>57</v>
      </c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3"/>
      <c r="BD17" s="22"/>
      <c r="CC17" s="22"/>
      <c r="CD17" s="22"/>
      <c r="CE17" s="22"/>
      <c r="DL17" s="22"/>
    </row>
    <row r="18" spans="2:116" ht="15">
      <c r="B18" s="126" t="s">
        <v>12</v>
      </c>
      <c r="C18" s="127"/>
      <c r="D18" s="122" t="s">
        <v>53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3"/>
      <c r="AE18" s="126" t="s">
        <v>12</v>
      </c>
      <c r="AF18" s="127"/>
      <c r="AG18" s="122" t="s">
        <v>56</v>
      </c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3"/>
      <c r="BD18" s="22"/>
      <c r="CC18" s="22"/>
      <c r="CD18" s="22"/>
      <c r="CE18" s="22"/>
      <c r="DL18" s="22"/>
    </row>
    <row r="19" spans="2:116" ht="15">
      <c r="B19" s="126" t="s">
        <v>13</v>
      </c>
      <c r="C19" s="127"/>
      <c r="D19" s="122" t="s">
        <v>54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3"/>
      <c r="AE19" s="126" t="s">
        <v>13</v>
      </c>
      <c r="AF19" s="127"/>
      <c r="AG19" s="122" t="s">
        <v>59</v>
      </c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3"/>
      <c r="BD19" s="22"/>
      <c r="CC19" s="22"/>
      <c r="CD19" s="22"/>
      <c r="CE19" s="22"/>
      <c r="DL19" s="22"/>
    </row>
    <row r="20" spans="2:116" ht="15.75" thickBot="1">
      <c r="B20" s="124" t="s">
        <v>14</v>
      </c>
      <c r="C20" s="125"/>
      <c r="D20" s="128" t="s">
        <v>55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9"/>
      <c r="AE20" s="124" t="s">
        <v>14</v>
      </c>
      <c r="AF20" s="125"/>
      <c r="AG20" s="128" t="s">
        <v>65</v>
      </c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9"/>
      <c r="BD20" s="22"/>
      <c r="CC20" s="22"/>
      <c r="CD20" s="22"/>
      <c r="CE20" s="22"/>
      <c r="DL20" s="22"/>
    </row>
    <row r="22" spans="2:116" ht="12.75">
      <c r="B22" s="1" t="s">
        <v>26</v>
      </c>
      <c r="BD22" s="22"/>
      <c r="CC22" s="22"/>
      <c r="CD22" s="22"/>
      <c r="CE22" s="22"/>
      <c r="DL22" s="22"/>
    </row>
    <row r="23" spans="56:116" ht="6" customHeight="1" thickBot="1">
      <c r="BD23" s="22"/>
      <c r="CC23" s="22"/>
      <c r="CD23" s="22"/>
      <c r="CE23" s="22"/>
      <c r="DL23" s="22"/>
    </row>
    <row r="24" spans="2:116" s="4" customFormat="1" ht="16.5" customHeight="1" thickBot="1">
      <c r="B24" s="219" t="s">
        <v>17</v>
      </c>
      <c r="C24" s="220"/>
      <c r="D24" s="217" t="s">
        <v>60</v>
      </c>
      <c r="E24" s="187"/>
      <c r="F24" s="218"/>
      <c r="G24" s="217" t="s">
        <v>18</v>
      </c>
      <c r="H24" s="187"/>
      <c r="I24" s="218"/>
      <c r="J24" s="217" t="s">
        <v>20</v>
      </c>
      <c r="K24" s="187"/>
      <c r="L24" s="187"/>
      <c r="M24" s="187"/>
      <c r="N24" s="218"/>
      <c r="O24" s="217" t="s">
        <v>21</v>
      </c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218"/>
      <c r="AW24" s="217" t="s">
        <v>24</v>
      </c>
      <c r="AX24" s="187"/>
      <c r="AY24" s="187"/>
      <c r="AZ24" s="187"/>
      <c r="BA24" s="218"/>
      <c r="BB24" s="215"/>
      <c r="BC24" s="216"/>
      <c r="BD24" s="24"/>
      <c r="BE24" s="38"/>
      <c r="BF24" s="39" t="s">
        <v>31</v>
      </c>
      <c r="BG24" s="40"/>
      <c r="BH24" s="40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41"/>
      <c r="BW24" s="41"/>
      <c r="BX24" s="41"/>
      <c r="BY24" s="41"/>
      <c r="BZ24" s="41"/>
      <c r="CA24" s="41"/>
      <c r="CB24" s="41"/>
      <c r="CC24" s="55"/>
      <c r="CD24" s="55"/>
      <c r="CE24" s="55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23"/>
    </row>
    <row r="25" spans="2:115" s="5" customFormat="1" ht="18" customHeight="1">
      <c r="B25" s="213">
        <v>1</v>
      </c>
      <c r="C25" s="130"/>
      <c r="D25" s="130">
        <v>1</v>
      </c>
      <c r="E25" s="130"/>
      <c r="F25" s="130"/>
      <c r="G25" s="130" t="s">
        <v>19</v>
      </c>
      <c r="H25" s="130"/>
      <c r="I25" s="130"/>
      <c r="J25" s="204">
        <f>$H$10</f>
        <v>0.5416666666666666</v>
      </c>
      <c r="K25" s="204"/>
      <c r="L25" s="204"/>
      <c r="M25" s="204"/>
      <c r="N25" s="205"/>
      <c r="O25" s="206" t="str">
        <f>D16</f>
        <v>FC Phönix Bellheim 2</v>
      </c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15" t="s">
        <v>23</v>
      </c>
      <c r="AF25" s="207" t="str">
        <f>D17</f>
        <v>VfB Annweiler</v>
      </c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8"/>
      <c r="AW25" s="209"/>
      <c r="AX25" s="210"/>
      <c r="AY25" s="15" t="s">
        <v>22</v>
      </c>
      <c r="AZ25" s="210"/>
      <c r="BA25" s="211"/>
      <c r="BB25" s="209"/>
      <c r="BC25" s="212"/>
      <c r="BE25" s="38"/>
      <c r="BF25" s="43" t="str">
        <f>IF(ISBLANK(AW25),"0",IF(AW25&gt;AZ25,3,IF(AW25=AZ25,1,0)))</f>
        <v>0</v>
      </c>
      <c r="BG25" s="43" t="s">
        <v>22</v>
      </c>
      <c r="BH25" s="43" t="str">
        <f>IF(ISBLANK(AZ25),"0",IF(AZ25&gt;AW25,3,IF(AZ25=AW25,1,0)))</f>
        <v>0</v>
      </c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41"/>
      <c r="BW25" s="41"/>
      <c r="BX25" s="41"/>
      <c r="BY25" s="41"/>
      <c r="BZ25" s="41"/>
      <c r="CA25" s="41"/>
      <c r="CB25" s="41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</row>
    <row r="26" spans="2:116" s="4" customFormat="1" ht="18" customHeight="1" thickBot="1">
      <c r="B26" s="214">
        <v>2</v>
      </c>
      <c r="C26" s="194"/>
      <c r="D26" s="194">
        <v>2</v>
      </c>
      <c r="E26" s="194"/>
      <c r="F26" s="194"/>
      <c r="G26" s="194" t="s">
        <v>25</v>
      </c>
      <c r="H26" s="194"/>
      <c r="I26" s="194"/>
      <c r="J26" s="195">
        <f>J25</f>
        <v>0.5416666666666666</v>
      </c>
      <c r="K26" s="195"/>
      <c r="L26" s="195"/>
      <c r="M26" s="195"/>
      <c r="N26" s="196"/>
      <c r="O26" s="197" t="str">
        <f>AG16</f>
        <v>FV Kapsweyer</v>
      </c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8" t="s">
        <v>23</v>
      </c>
      <c r="AF26" s="198" t="str">
        <f>AG17</f>
        <v>SC Hauenstein</v>
      </c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9"/>
      <c r="AW26" s="200"/>
      <c r="AX26" s="201"/>
      <c r="AY26" s="8" t="s">
        <v>22</v>
      </c>
      <c r="AZ26" s="201"/>
      <c r="BA26" s="202"/>
      <c r="BB26" s="200"/>
      <c r="BC26" s="203"/>
      <c r="BD26" s="24"/>
      <c r="BE26" s="38"/>
      <c r="BF26" s="43" t="str">
        <f aca="true" t="shared" si="0" ref="BF26:BF44">IF(ISBLANK(AW26),"0",IF(AW26&gt;AZ26,3,IF(AW26=AZ26,1,0)))</f>
        <v>0</v>
      </c>
      <c r="BG26" s="43" t="s">
        <v>22</v>
      </c>
      <c r="BH26" s="43" t="str">
        <f aca="true" t="shared" si="1" ref="BH26:BH44">IF(ISBLANK(AZ26),"0",IF(AZ26&gt;AW26,3,IF(AZ26=AW26,1,0)))</f>
        <v>0</v>
      </c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41"/>
      <c r="BW26" s="41"/>
      <c r="BX26" s="41"/>
      <c r="BY26" s="41"/>
      <c r="BZ26" s="41"/>
      <c r="CA26" s="41"/>
      <c r="CB26" s="41"/>
      <c r="CC26" s="24"/>
      <c r="CD26" s="24"/>
      <c r="CE26" s="24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24"/>
    </row>
    <row r="27" spans="2:116" s="4" customFormat="1" ht="18" customHeight="1">
      <c r="B27" s="213">
        <v>3</v>
      </c>
      <c r="C27" s="130"/>
      <c r="D27" s="130">
        <v>1</v>
      </c>
      <c r="E27" s="130"/>
      <c r="F27" s="130"/>
      <c r="G27" s="130" t="s">
        <v>19</v>
      </c>
      <c r="H27" s="130"/>
      <c r="I27" s="130"/>
      <c r="J27" s="204">
        <f>J26+$U$10*$X$10+$AL$10</f>
        <v>0.5520833333333333</v>
      </c>
      <c r="K27" s="204"/>
      <c r="L27" s="204"/>
      <c r="M27" s="204"/>
      <c r="N27" s="205"/>
      <c r="O27" s="206" t="str">
        <f>D19</f>
        <v>JFV Südwest Löwen</v>
      </c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15" t="s">
        <v>23</v>
      </c>
      <c r="AF27" s="207" t="str">
        <f>D18</f>
        <v>VTG Queichhambach</v>
      </c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8"/>
      <c r="AW27" s="209"/>
      <c r="AX27" s="210"/>
      <c r="AY27" s="15" t="s">
        <v>22</v>
      </c>
      <c r="AZ27" s="210"/>
      <c r="BA27" s="211"/>
      <c r="BB27" s="209"/>
      <c r="BC27" s="212"/>
      <c r="BD27" s="24"/>
      <c r="BE27" s="38"/>
      <c r="BF27" s="43" t="str">
        <f t="shared" si="0"/>
        <v>0</v>
      </c>
      <c r="BG27" s="43" t="s">
        <v>22</v>
      </c>
      <c r="BH27" s="43" t="str">
        <f t="shared" si="1"/>
        <v>0</v>
      </c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1"/>
      <c r="BW27" s="41"/>
      <c r="BX27" s="41"/>
      <c r="BY27" s="41"/>
      <c r="BZ27" s="41"/>
      <c r="CA27" s="41"/>
      <c r="CB27" s="41"/>
      <c r="CC27" s="24"/>
      <c r="CD27" s="24"/>
      <c r="CE27" s="24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24"/>
    </row>
    <row r="28" spans="2:116" s="4" customFormat="1" ht="18" customHeight="1" thickBot="1">
      <c r="B28" s="214">
        <v>4</v>
      </c>
      <c r="C28" s="194"/>
      <c r="D28" s="194">
        <v>2</v>
      </c>
      <c r="E28" s="194"/>
      <c r="F28" s="194"/>
      <c r="G28" s="194" t="s">
        <v>25</v>
      </c>
      <c r="H28" s="194"/>
      <c r="I28" s="194"/>
      <c r="J28" s="195">
        <f>J27</f>
        <v>0.5520833333333333</v>
      </c>
      <c r="K28" s="195"/>
      <c r="L28" s="195"/>
      <c r="M28" s="195"/>
      <c r="N28" s="196"/>
      <c r="O28" s="197" t="str">
        <f>AG19</f>
        <v>1. FC Haßloch 08</v>
      </c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8" t="s">
        <v>23</v>
      </c>
      <c r="AF28" s="198" t="str">
        <f>AG18</f>
        <v>FC Phönix Bellheim 1</v>
      </c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9"/>
      <c r="AW28" s="200"/>
      <c r="AX28" s="201"/>
      <c r="AY28" s="8" t="s">
        <v>22</v>
      </c>
      <c r="AZ28" s="201"/>
      <c r="BA28" s="202"/>
      <c r="BB28" s="200"/>
      <c r="BC28" s="203"/>
      <c r="BD28" s="24"/>
      <c r="BE28" s="38"/>
      <c r="BF28" s="43" t="str">
        <f t="shared" si="0"/>
        <v>0</v>
      </c>
      <c r="BG28" s="43" t="s">
        <v>22</v>
      </c>
      <c r="BH28" s="43" t="str">
        <f t="shared" si="1"/>
        <v>0</v>
      </c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41"/>
      <c r="BW28" s="41"/>
      <c r="BX28" s="41"/>
      <c r="BY28" s="41"/>
      <c r="BZ28" s="41"/>
      <c r="CA28" s="41"/>
      <c r="CB28" s="41"/>
      <c r="CC28" s="24"/>
      <c r="CD28" s="24"/>
      <c r="CE28" s="24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24"/>
    </row>
    <row r="29" spans="2:116" s="4" customFormat="1" ht="18" customHeight="1">
      <c r="B29" s="213">
        <v>5</v>
      </c>
      <c r="C29" s="130"/>
      <c r="D29" s="130">
        <v>1</v>
      </c>
      <c r="E29" s="130"/>
      <c r="F29" s="130"/>
      <c r="G29" s="130" t="s">
        <v>19</v>
      </c>
      <c r="H29" s="130"/>
      <c r="I29" s="130"/>
      <c r="J29" s="204">
        <f>J28+$U$10*$X$10+$AL$10</f>
        <v>0.5624999999999999</v>
      </c>
      <c r="K29" s="204"/>
      <c r="L29" s="204"/>
      <c r="M29" s="204"/>
      <c r="N29" s="205"/>
      <c r="O29" s="206" t="str">
        <f>D20</f>
        <v>Rot-Weis Seebach</v>
      </c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15" t="s">
        <v>23</v>
      </c>
      <c r="AF29" s="207" t="str">
        <f>D16</f>
        <v>FC Phönix Bellheim 2</v>
      </c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8"/>
      <c r="AW29" s="209"/>
      <c r="AX29" s="210"/>
      <c r="AY29" s="15" t="s">
        <v>22</v>
      </c>
      <c r="AZ29" s="210"/>
      <c r="BA29" s="211"/>
      <c r="BB29" s="209"/>
      <c r="BC29" s="212"/>
      <c r="BD29" s="24"/>
      <c r="BE29" s="38"/>
      <c r="BF29" s="43" t="str">
        <f t="shared" si="0"/>
        <v>0</v>
      </c>
      <c r="BG29" s="43" t="s">
        <v>22</v>
      </c>
      <c r="BH29" s="43" t="str">
        <f t="shared" si="1"/>
        <v>0</v>
      </c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41"/>
      <c r="BW29" s="41"/>
      <c r="BX29" s="41"/>
      <c r="BY29" s="41"/>
      <c r="BZ29" s="41"/>
      <c r="CA29" s="41"/>
      <c r="CB29" s="41"/>
      <c r="CC29" s="24"/>
      <c r="CD29" s="24"/>
      <c r="CE29" s="24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24"/>
    </row>
    <row r="30" spans="2:116" s="4" customFormat="1" ht="18" customHeight="1" thickBot="1">
      <c r="B30" s="214">
        <v>6</v>
      </c>
      <c r="C30" s="194"/>
      <c r="D30" s="194">
        <v>2</v>
      </c>
      <c r="E30" s="194"/>
      <c r="F30" s="194"/>
      <c r="G30" s="194" t="s">
        <v>25</v>
      </c>
      <c r="H30" s="194"/>
      <c r="I30" s="194"/>
      <c r="J30" s="195">
        <f>J29</f>
        <v>0.5624999999999999</v>
      </c>
      <c r="K30" s="195"/>
      <c r="L30" s="195"/>
      <c r="M30" s="195"/>
      <c r="N30" s="196"/>
      <c r="O30" s="197" t="str">
        <f>AG20</f>
        <v>offen</v>
      </c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8" t="s">
        <v>23</v>
      </c>
      <c r="AF30" s="198" t="str">
        <f>AG16</f>
        <v>FV Kapsweyer</v>
      </c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9"/>
      <c r="AW30" s="200"/>
      <c r="AX30" s="201"/>
      <c r="AY30" s="8" t="s">
        <v>22</v>
      </c>
      <c r="AZ30" s="201"/>
      <c r="BA30" s="202"/>
      <c r="BB30" s="200"/>
      <c r="BC30" s="203"/>
      <c r="BD30" s="24"/>
      <c r="BE30" s="38"/>
      <c r="BF30" s="43" t="str">
        <f t="shared" si="0"/>
        <v>0</v>
      </c>
      <c r="BG30" s="43" t="s">
        <v>22</v>
      </c>
      <c r="BH30" s="43" t="str">
        <f t="shared" si="1"/>
        <v>0</v>
      </c>
      <c r="BI30" s="38"/>
      <c r="BJ30" s="38"/>
      <c r="BK30" s="29"/>
      <c r="BL30" s="29"/>
      <c r="BM30" s="29"/>
      <c r="BN30" s="29"/>
      <c r="BO30" s="29"/>
      <c r="BP30" s="29"/>
      <c r="BQ30" s="29"/>
      <c r="BR30" s="29"/>
      <c r="BS30" s="29"/>
      <c r="BT30" s="38"/>
      <c r="BU30" s="38"/>
      <c r="BV30" s="41"/>
      <c r="BW30" s="41"/>
      <c r="BX30" s="41"/>
      <c r="BY30" s="41"/>
      <c r="BZ30" s="41"/>
      <c r="CA30" s="41"/>
      <c r="CB30" s="41"/>
      <c r="CC30" s="24"/>
      <c r="CD30" s="24"/>
      <c r="CE30" s="24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24"/>
    </row>
    <row r="31" spans="2:116" s="4" customFormat="1" ht="18" customHeight="1">
      <c r="B31" s="213">
        <v>7</v>
      </c>
      <c r="C31" s="130"/>
      <c r="D31" s="130">
        <v>1</v>
      </c>
      <c r="E31" s="130"/>
      <c r="F31" s="130"/>
      <c r="G31" s="130" t="s">
        <v>19</v>
      </c>
      <c r="H31" s="130"/>
      <c r="I31" s="130"/>
      <c r="J31" s="204">
        <f aca="true" t="shared" si="2" ref="J31:J43">J30+$U$10*$X$10+$AL$10</f>
        <v>0.5729166666666665</v>
      </c>
      <c r="K31" s="204"/>
      <c r="L31" s="204"/>
      <c r="M31" s="204"/>
      <c r="N31" s="205"/>
      <c r="O31" s="206" t="str">
        <f>D17</f>
        <v>VfB Annweiler</v>
      </c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15" t="s">
        <v>23</v>
      </c>
      <c r="AF31" s="207" t="str">
        <f>D19</f>
        <v>JFV Südwest Löwen</v>
      </c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8"/>
      <c r="AW31" s="209"/>
      <c r="AX31" s="210"/>
      <c r="AY31" s="15" t="s">
        <v>22</v>
      </c>
      <c r="AZ31" s="210"/>
      <c r="BA31" s="211"/>
      <c r="BB31" s="209"/>
      <c r="BC31" s="212"/>
      <c r="BD31" s="20"/>
      <c r="BE31" s="38"/>
      <c r="BF31" s="43" t="str">
        <f t="shared" si="0"/>
        <v>0</v>
      </c>
      <c r="BG31" s="43" t="s">
        <v>22</v>
      </c>
      <c r="BH31" s="43" t="str">
        <f t="shared" si="1"/>
        <v>0</v>
      </c>
      <c r="BI31" s="38"/>
      <c r="BJ31" s="38"/>
      <c r="BK31" s="45"/>
      <c r="BL31" s="45"/>
      <c r="BM31" s="46" t="str">
        <f>$D$16</f>
        <v>FC Phönix Bellheim 2</v>
      </c>
      <c r="BN31" s="47">
        <f>SUM($BF$25+$BH$29+$BH$35+$BF$41)</f>
        <v>0</v>
      </c>
      <c r="BO31" s="47">
        <f>SUM($AW$25+$AZ$29+$AZ$35+$AW$41)</f>
        <v>0</v>
      </c>
      <c r="BP31" s="48" t="s">
        <v>22</v>
      </c>
      <c r="BQ31" s="47">
        <f>SUM($AZ$25+$AW$29+$AW$35+$AZ$41)</f>
        <v>0</v>
      </c>
      <c r="BR31" s="47">
        <f>SUM(BO31-BQ31)</f>
        <v>0</v>
      </c>
      <c r="BS31" s="47"/>
      <c r="BT31" s="38"/>
      <c r="BU31" s="38"/>
      <c r="BV31" s="41"/>
      <c r="BW31" s="41"/>
      <c r="BX31" s="41"/>
      <c r="BY31" s="41"/>
      <c r="BZ31" s="41"/>
      <c r="CA31" s="41"/>
      <c r="CB31" s="41"/>
      <c r="CC31" s="24"/>
      <c r="CD31" s="24"/>
      <c r="CE31" s="24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24"/>
    </row>
    <row r="32" spans="2:116" s="4" customFormat="1" ht="18" customHeight="1" thickBot="1">
      <c r="B32" s="214">
        <v>8</v>
      </c>
      <c r="C32" s="194"/>
      <c r="D32" s="194">
        <v>2</v>
      </c>
      <c r="E32" s="194"/>
      <c r="F32" s="194"/>
      <c r="G32" s="194" t="s">
        <v>25</v>
      </c>
      <c r="H32" s="194"/>
      <c r="I32" s="194"/>
      <c r="J32" s="195">
        <f>J31</f>
        <v>0.5729166666666665</v>
      </c>
      <c r="K32" s="195"/>
      <c r="L32" s="195"/>
      <c r="M32" s="195"/>
      <c r="N32" s="196"/>
      <c r="O32" s="197" t="str">
        <f>AG17</f>
        <v>SC Hauenstein</v>
      </c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8" t="s">
        <v>23</v>
      </c>
      <c r="AF32" s="198" t="str">
        <f>AG19</f>
        <v>1. FC Haßloch 08</v>
      </c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9"/>
      <c r="AW32" s="200"/>
      <c r="AX32" s="201"/>
      <c r="AY32" s="8" t="s">
        <v>22</v>
      </c>
      <c r="AZ32" s="201"/>
      <c r="BA32" s="202"/>
      <c r="BB32" s="200"/>
      <c r="BC32" s="203"/>
      <c r="BD32" s="20"/>
      <c r="BE32" s="38"/>
      <c r="BF32" s="43" t="str">
        <f t="shared" si="0"/>
        <v>0</v>
      </c>
      <c r="BG32" s="43" t="s">
        <v>22</v>
      </c>
      <c r="BH32" s="43" t="str">
        <f t="shared" si="1"/>
        <v>0</v>
      </c>
      <c r="BI32" s="38"/>
      <c r="BJ32" s="38"/>
      <c r="BK32" s="45"/>
      <c r="BL32" s="45"/>
      <c r="BM32" s="49" t="str">
        <f>$D$17</f>
        <v>VfB Annweiler</v>
      </c>
      <c r="BN32" s="47">
        <f>SUM($BH$25+$BF$31+$BH$37+$BF$43)</f>
        <v>0</v>
      </c>
      <c r="BO32" s="47">
        <f>SUM($AZ$25+$AW$31+$AZ$37+$AW$43)</f>
        <v>0</v>
      </c>
      <c r="BP32" s="48" t="s">
        <v>22</v>
      </c>
      <c r="BQ32" s="47">
        <f>SUM($AW$25+$AZ$31+$AW$37+$AZ$43)</f>
        <v>0</v>
      </c>
      <c r="BR32" s="47">
        <f>SUM(BO32-BQ32)</f>
        <v>0</v>
      </c>
      <c r="BS32" s="47"/>
      <c r="BT32" s="38"/>
      <c r="BU32" s="38"/>
      <c r="BV32" s="41"/>
      <c r="BW32" s="41"/>
      <c r="BX32" s="41"/>
      <c r="BY32" s="41"/>
      <c r="BZ32" s="41"/>
      <c r="CA32" s="41"/>
      <c r="CB32" s="41"/>
      <c r="CC32" s="24"/>
      <c r="CD32" s="24"/>
      <c r="CE32" s="24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24"/>
    </row>
    <row r="33" spans="2:116" s="4" customFormat="1" ht="18" customHeight="1">
      <c r="B33" s="213">
        <v>9</v>
      </c>
      <c r="C33" s="130"/>
      <c r="D33" s="130">
        <v>1</v>
      </c>
      <c r="E33" s="130"/>
      <c r="F33" s="130"/>
      <c r="G33" s="130" t="s">
        <v>19</v>
      </c>
      <c r="H33" s="130"/>
      <c r="I33" s="130"/>
      <c r="J33" s="204">
        <f t="shared" si="2"/>
        <v>0.5833333333333331</v>
      </c>
      <c r="K33" s="204"/>
      <c r="L33" s="204"/>
      <c r="M33" s="204"/>
      <c r="N33" s="205"/>
      <c r="O33" s="206" t="str">
        <f>D18</f>
        <v>VTG Queichhambach</v>
      </c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15" t="s">
        <v>23</v>
      </c>
      <c r="AF33" s="207" t="str">
        <f>D20</f>
        <v>Rot-Weis Seebach</v>
      </c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8"/>
      <c r="AW33" s="209"/>
      <c r="AX33" s="210"/>
      <c r="AY33" s="15" t="s">
        <v>22</v>
      </c>
      <c r="AZ33" s="210"/>
      <c r="BA33" s="211"/>
      <c r="BB33" s="209"/>
      <c r="BC33" s="212"/>
      <c r="BD33" s="20"/>
      <c r="BE33" s="38"/>
      <c r="BF33" s="43" t="str">
        <f t="shared" si="0"/>
        <v>0</v>
      </c>
      <c r="BG33" s="43" t="s">
        <v>22</v>
      </c>
      <c r="BH33" s="43" t="str">
        <f t="shared" si="1"/>
        <v>0</v>
      </c>
      <c r="BI33" s="38"/>
      <c r="BJ33" s="38"/>
      <c r="BK33" s="45"/>
      <c r="BL33" s="45"/>
      <c r="BM33" s="49" t="str">
        <f>$D$18</f>
        <v>VTG Queichhambach</v>
      </c>
      <c r="BN33" s="47">
        <f>SUM($BH$27+$BF$33+$BF$37+$BH$41)</f>
        <v>0</v>
      </c>
      <c r="BO33" s="47">
        <f>SUM($AZ$27+$AW$33+$AW$37+$AZ$41)</f>
        <v>0</v>
      </c>
      <c r="BP33" s="48" t="s">
        <v>22</v>
      </c>
      <c r="BQ33" s="47">
        <f>SUM($AW$27+$AZ$33+$AZ$37+$AW$41)</f>
        <v>0</v>
      </c>
      <c r="BR33" s="47">
        <f>SUM(BO33-BQ33)</f>
        <v>0</v>
      </c>
      <c r="BS33" s="47"/>
      <c r="BT33" s="38"/>
      <c r="BU33" s="38"/>
      <c r="BV33" s="41"/>
      <c r="BW33" s="41"/>
      <c r="BX33" s="41"/>
      <c r="BY33" s="41"/>
      <c r="BZ33" s="41"/>
      <c r="CA33" s="41"/>
      <c r="CB33" s="41"/>
      <c r="CC33" s="24"/>
      <c r="CD33" s="24"/>
      <c r="CE33" s="24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24"/>
    </row>
    <row r="34" spans="2:116" s="4" customFormat="1" ht="18" customHeight="1" thickBot="1">
      <c r="B34" s="214">
        <v>10</v>
      </c>
      <c r="C34" s="194"/>
      <c r="D34" s="194">
        <v>2</v>
      </c>
      <c r="E34" s="194"/>
      <c r="F34" s="194"/>
      <c r="G34" s="194" t="s">
        <v>25</v>
      </c>
      <c r="H34" s="194"/>
      <c r="I34" s="194"/>
      <c r="J34" s="195">
        <f>J33</f>
        <v>0.5833333333333331</v>
      </c>
      <c r="K34" s="195"/>
      <c r="L34" s="195"/>
      <c r="M34" s="195"/>
      <c r="N34" s="196"/>
      <c r="O34" s="197" t="str">
        <f>AG18</f>
        <v>FC Phönix Bellheim 1</v>
      </c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8" t="s">
        <v>23</v>
      </c>
      <c r="AF34" s="198" t="str">
        <f>AG20</f>
        <v>offen</v>
      </c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9"/>
      <c r="AW34" s="200"/>
      <c r="AX34" s="201"/>
      <c r="AY34" s="8" t="s">
        <v>22</v>
      </c>
      <c r="AZ34" s="201"/>
      <c r="BA34" s="202"/>
      <c r="BB34" s="200"/>
      <c r="BC34" s="203"/>
      <c r="BD34" s="20"/>
      <c r="BE34" s="38"/>
      <c r="BF34" s="43" t="str">
        <f t="shared" si="0"/>
        <v>0</v>
      </c>
      <c r="BG34" s="43" t="s">
        <v>22</v>
      </c>
      <c r="BH34" s="43" t="str">
        <f t="shared" si="1"/>
        <v>0</v>
      </c>
      <c r="BI34" s="38"/>
      <c r="BJ34" s="38"/>
      <c r="BK34" s="45"/>
      <c r="BL34" s="45"/>
      <c r="BM34" s="49" t="str">
        <f>$D$19</f>
        <v>JFV Südwest Löwen</v>
      </c>
      <c r="BN34" s="47">
        <f>SUM($BF$27+$BH$31+$BF$35+$BH$39)</f>
        <v>0</v>
      </c>
      <c r="BO34" s="47">
        <f>SUM($AW$27+$AZ$31+$AW$35+$AZ$39)</f>
        <v>0</v>
      </c>
      <c r="BP34" s="48" t="s">
        <v>22</v>
      </c>
      <c r="BQ34" s="47">
        <f>SUM($AZ$27+$AW$31+$AZ$35+$AW$39)</f>
        <v>0</v>
      </c>
      <c r="BR34" s="47">
        <f>SUM(BO34-BQ34)</f>
        <v>0</v>
      </c>
      <c r="BS34" s="47"/>
      <c r="BT34" s="38"/>
      <c r="BU34" s="38"/>
      <c r="BV34" s="41"/>
      <c r="BW34" s="41"/>
      <c r="BX34" s="41"/>
      <c r="BY34" s="41"/>
      <c r="BZ34" s="41"/>
      <c r="CA34" s="41"/>
      <c r="CB34" s="41"/>
      <c r="CC34" s="24"/>
      <c r="CD34" s="24"/>
      <c r="CE34" s="24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24"/>
    </row>
    <row r="35" spans="2:116" s="4" customFormat="1" ht="18" customHeight="1">
      <c r="B35" s="213">
        <v>11</v>
      </c>
      <c r="C35" s="130"/>
      <c r="D35" s="130">
        <v>1</v>
      </c>
      <c r="E35" s="130"/>
      <c r="F35" s="130"/>
      <c r="G35" s="130" t="s">
        <v>19</v>
      </c>
      <c r="H35" s="130"/>
      <c r="I35" s="130"/>
      <c r="J35" s="204">
        <f t="shared" si="2"/>
        <v>0.5937499999999998</v>
      </c>
      <c r="K35" s="204"/>
      <c r="L35" s="204"/>
      <c r="M35" s="204"/>
      <c r="N35" s="205"/>
      <c r="O35" s="206" t="str">
        <f>D19</f>
        <v>JFV Südwest Löwen</v>
      </c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15" t="s">
        <v>23</v>
      </c>
      <c r="AF35" s="207" t="str">
        <f>D16</f>
        <v>FC Phönix Bellheim 2</v>
      </c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8"/>
      <c r="AW35" s="209"/>
      <c r="AX35" s="210"/>
      <c r="AY35" s="15" t="s">
        <v>22</v>
      </c>
      <c r="AZ35" s="210"/>
      <c r="BA35" s="211"/>
      <c r="BB35" s="209"/>
      <c r="BC35" s="212"/>
      <c r="BD35" s="20"/>
      <c r="BE35" s="38"/>
      <c r="BF35" s="43" t="str">
        <f t="shared" si="0"/>
        <v>0</v>
      </c>
      <c r="BG35" s="43" t="s">
        <v>22</v>
      </c>
      <c r="BH35" s="43" t="str">
        <f t="shared" si="1"/>
        <v>0</v>
      </c>
      <c r="BI35" s="38"/>
      <c r="BJ35" s="38"/>
      <c r="BK35" s="45"/>
      <c r="BL35" s="45"/>
      <c r="BM35" s="49" t="str">
        <f>$D$20</f>
        <v>Rot-Weis Seebach</v>
      </c>
      <c r="BN35" s="47">
        <f>SUM($BF$29+$BH$33+$BF$39+$BH$43)</f>
        <v>0</v>
      </c>
      <c r="BO35" s="47">
        <f>SUM($AW$29+$AZ$33+$AW$39+$AZ$43)</f>
        <v>0</v>
      </c>
      <c r="BP35" s="48" t="s">
        <v>22</v>
      </c>
      <c r="BQ35" s="47">
        <f>SUM($AZ$29+$AW$33+$AZ$39+$AW$43)</f>
        <v>0</v>
      </c>
      <c r="BR35" s="47">
        <f>SUM(BO35-BQ35)</f>
        <v>0</v>
      </c>
      <c r="BS35" s="47"/>
      <c r="BT35" s="38"/>
      <c r="BU35" s="38"/>
      <c r="BV35" s="41"/>
      <c r="BW35" s="41"/>
      <c r="BX35" s="41"/>
      <c r="BY35" s="41"/>
      <c r="BZ35" s="41"/>
      <c r="CA35" s="41"/>
      <c r="CB35" s="41"/>
      <c r="CC35" s="24"/>
      <c r="CD35" s="24"/>
      <c r="CE35" s="24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24"/>
    </row>
    <row r="36" spans="2:116" s="4" customFormat="1" ht="18" customHeight="1" thickBot="1">
      <c r="B36" s="214">
        <v>12</v>
      </c>
      <c r="C36" s="194"/>
      <c r="D36" s="194">
        <v>2</v>
      </c>
      <c r="E36" s="194"/>
      <c r="F36" s="194"/>
      <c r="G36" s="194" t="s">
        <v>25</v>
      </c>
      <c r="H36" s="194"/>
      <c r="I36" s="194"/>
      <c r="J36" s="195">
        <f>J35</f>
        <v>0.5937499999999998</v>
      </c>
      <c r="K36" s="195"/>
      <c r="L36" s="195"/>
      <c r="M36" s="195"/>
      <c r="N36" s="196"/>
      <c r="O36" s="197" t="str">
        <f>AG19</f>
        <v>1. FC Haßloch 08</v>
      </c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8" t="s">
        <v>23</v>
      </c>
      <c r="AF36" s="198" t="str">
        <f>AG16</f>
        <v>FV Kapsweyer</v>
      </c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9"/>
      <c r="AW36" s="200"/>
      <c r="AX36" s="201"/>
      <c r="AY36" s="8" t="s">
        <v>22</v>
      </c>
      <c r="AZ36" s="201"/>
      <c r="BA36" s="202"/>
      <c r="BB36" s="200"/>
      <c r="BC36" s="203"/>
      <c r="BD36" s="20"/>
      <c r="BE36" s="38"/>
      <c r="BF36" s="43" t="str">
        <f t="shared" si="0"/>
        <v>0</v>
      </c>
      <c r="BG36" s="43" t="s">
        <v>22</v>
      </c>
      <c r="BH36" s="43" t="str">
        <f t="shared" si="1"/>
        <v>0</v>
      </c>
      <c r="BI36" s="38"/>
      <c r="BJ36" s="38"/>
      <c r="BK36" s="38"/>
      <c r="BL36" s="38"/>
      <c r="BM36" s="38"/>
      <c r="BN36" s="38"/>
      <c r="BO36" s="38"/>
      <c r="BP36" s="38"/>
      <c r="BQ36" s="38"/>
      <c r="BR36" s="47"/>
      <c r="BS36" s="47"/>
      <c r="BT36" s="38"/>
      <c r="BU36" s="38"/>
      <c r="BV36" s="41"/>
      <c r="BW36" s="41"/>
      <c r="BX36" s="41"/>
      <c r="BY36" s="41"/>
      <c r="BZ36" s="41"/>
      <c r="CA36" s="41"/>
      <c r="CB36" s="41"/>
      <c r="CC36" s="24"/>
      <c r="CD36" s="24"/>
      <c r="CE36" s="24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24"/>
    </row>
    <row r="37" spans="2:116" s="4" customFormat="1" ht="18" customHeight="1">
      <c r="B37" s="213">
        <v>13</v>
      </c>
      <c r="C37" s="130"/>
      <c r="D37" s="130">
        <v>1</v>
      </c>
      <c r="E37" s="130"/>
      <c r="F37" s="130"/>
      <c r="G37" s="130" t="s">
        <v>19</v>
      </c>
      <c r="H37" s="130"/>
      <c r="I37" s="130"/>
      <c r="J37" s="204">
        <f t="shared" si="2"/>
        <v>0.6041666666666664</v>
      </c>
      <c r="K37" s="204"/>
      <c r="L37" s="204"/>
      <c r="M37" s="204"/>
      <c r="N37" s="205"/>
      <c r="O37" s="206" t="str">
        <f>D18</f>
        <v>VTG Queichhambach</v>
      </c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15" t="s">
        <v>23</v>
      </c>
      <c r="AF37" s="207" t="str">
        <f>D17</f>
        <v>VfB Annweiler</v>
      </c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8"/>
      <c r="AW37" s="209"/>
      <c r="AX37" s="210"/>
      <c r="AY37" s="15" t="s">
        <v>22</v>
      </c>
      <c r="AZ37" s="210"/>
      <c r="BA37" s="211"/>
      <c r="BB37" s="209"/>
      <c r="BC37" s="212"/>
      <c r="BD37" s="20"/>
      <c r="BE37" s="38"/>
      <c r="BF37" s="43" t="str">
        <f t="shared" si="0"/>
        <v>0</v>
      </c>
      <c r="BG37" s="43" t="s">
        <v>22</v>
      </c>
      <c r="BH37" s="43" t="str">
        <f t="shared" si="1"/>
        <v>0</v>
      </c>
      <c r="BI37" s="38"/>
      <c r="BJ37" s="29"/>
      <c r="BK37" s="29"/>
      <c r="BL37" s="29"/>
      <c r="BM37" s="29"/>
      <c r="BN37" s="29"/>
      <c r="BO37" s="29"/>
      <c r="BP37" s="29"/>
      <c r="BQ37" s="29"/>
      <c r="BR37" s="47"/>
      <c r="BS37" s="47"/>
      <c r="BT37" s="38"/>
      <c r="BU37" s="38"/>
      <c r="BV37" s="41"/>
      <c r="BW37" s="41"/>
      <c r="BX37" s="41"/>
      <c r="BY37" s="41"/>
      <c r="BZ37" s="41"/>
      <c r="CA37" s="41"/>
      <c r="CB37" s="41"/>
      <c r="CC37" s="24"/>
      <c r="CD37" s="24"/>
      <c r="CE37" s="24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24"/>
    </row>
    <row r="38" spans="2:116" s="4" customFormat="1" ht="18" customHeight="1" thickBot="1">
      <c r="B38" s="214">
        <v>14</v>
      </c>
      <c r="C38" s="194"/>
      <c r="D38" s="194">
        <v>2</v>
      </c>
      <c r="E38" s="194"/>
      <c r="F38" s="194"/>
      <c r="G38" s="194" t="s">
        <v>25</v>
      </c>
      <c r="H38" s="194"/>
      <c r="I38" s="194"/>
      <c r="J38" s="195">
        <f>J37</f>
        <v>0.6041666666666664</v>
      </c>
      <c r="K38" s="195"/>
      <c r="L38" s="195"/>
      <c r="M38" s="195"/>
      <c r="N38" s="196"/>
      <c r="O38" s="197" t="str">
        <f>AG18</f>
        <v>FC Phönix Bellheim 1</v>
      </c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8" t="s">
        <v>23</v>
      </c>
      <c r="AF38" s="198" t="str">
        <f>AG17</f>
        <v>SC Hauenstein</v>
      </c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9"/>
      <c r="AW38" s="200"/>
      <c r="AX38" s="201"/>
      <c r="AY38" s="8" t="s">
        <v>22</v>
      </c>
      <c r="AZ38" s="201"/>
      <c r="BA38" s="202"/>
      <c r="BB38" s="200"/>
      <c r="BC38" s="203"/>
      <c r="BD38" s="20"/>
      <c r="BE38" s="38"/>
      <c r="BF38" s="43" t="str">
        <f t="shared" si="0"/>
        <v>0</v>
      </c>
      <c r="BG38" s="43" t="s">
        <v>22</v>
      </c>
      <c r="BH38" s="43" t="str">
        <f t="shared" si="1"/>
        <v>0</v>
      </c>
      <c r="BI38" s="38"/>
      <c r="BJ38" s="38"/>
      <c r="BK38" s="45"/>
      <c r="BL38" s="45"/>
      <c r="BM38" s="49" t="str">
        <f>$AG$16</f>
        <v>FV Kapsweyer</v>
      </c>
      <c r="BN38" s="47">
        <f>SUM($BF$26+$BH$30+$BH$36+$BF$42)</f>
        <v>0</v>
      </c>
      <c r="BO38" s="47">
        <f>SUM($AW$26+$AZ$30+$AZ$36+$AW$42)</f>
        <v>0</v>
      </c>
      <c r="BP38" s="48" t="s">
        <v>22</v>
      </c>
      <c r="BQ38" s="47">
        <f>SUM($AZ$26+$AW$30+$AW$36+$AZ$42)</f>
        <v>0</v>
      </c>
      <c r="BR38" s="47">
        <f>SUM(BO38-BQ38)</f>
        <v>0</v>
      </c>
      <c r="BS38" s="47"/>
      <c r="BT38" s="38"/>
      <c r="BU38" s="38"/>
      <c r="BV38" s="41"/>
      <c r="BW38" s="41"/>
      <c r="BX38" s="41"/>
      <c r="BY38" s="41"/>
      <c r="BZ38" s="41"/>
      <c r="CA38" s="41"/>
      <c r="CB38" s="41"/>
      <c r="CC38" s="24"/>
      <c r="CD38" s="24"/>
      <c r="CE38" s="24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24"/>
    </row>
    <row r="39" spans="2:116" s="4" customFormat="1" ht="18" customHeight="1">
      <c r="B39" s="213">
        <v>15</v>
      </c>
      <c r="C39" s="130"/>
      <c r="D39" s="130">
        <v>1</v>
      </c>
      <c r="E39" s="130"/>
      <c r="F39" s="130"/>
      <c r="G39" s="130" t="s">
        <v>19</v>
      </c>
      <c r="H39" s="130"/>
      <c r="I39" s="130"/>
      <c r="J39" s="204">
        <f t="shared" si="2"/>
        <v>0.614583333333333</v>
      </c>
      <c r="K39" s="204"/>
      <c r="L39" s="204"/>
      <c r="M39" s="204"/>
      <c r="N39" s="205"/>
      <c r="O39" s="206" t="str">
        <f>D20</f>
        <v>Rot-Weis Seebach</v>
      </c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15" t="s">
        <v>23</v>
      </c>
      <c r="AF39" s="207" t="str">
        <f>D19</f>
        <v>JFV Südwest Löwen</v>
      </c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8"/>
      <c r="AW39" s="209"/>
      <c r="AX39" s="210"/>
      <c r="AY39" s="15" t="s">
        <v>22</v>
      </c>
      <c r="AZ39" s="210"/>
      <c r="BA39" s="211"/>
      <c r="BB39" s="209"/>
      <c r="BC39" s="212"/>
      <c r="BD39" s="20"/>
      <c r="BE39" s="38"/>
      <c r="BF39" s="43" t="str">
        <f t="shared" si="0"/>
        <v>0</v>
      </c>
      <c r="BG39" s="43" t="s">
        <v>22</v>
      </c>
      <c r="BH39" s="43" t="str">
        <f t="shared" si="1"/>
        <v>0</v>
      </c>
      <c r="BI39" s="38"/>
      <c r="BJ39" s="38"/>
      <c r="BK39" s="45"/>
      <c r="BL39" s="45"/>
      <c r="BM39" s="49" t="str">
        <f>$AG$17</f>
        <v>SC Hauenstein</v>
      </c>
      <c r="BN39" s="47">
        <f>SUM($BH$26+$BF$32+$BH$38+$BF$44)</f>
        <v>0</v>
      </c>
      <c r="BO39" s="47">
        <f>SUM($AZ$26+$AW$32+$AZ$38+$AW$44)</f>
        <v>0</v>
      </c>
      <c r="BP39" s="48" t="s">
        <v>22</v>
      </c>
      <c r="BQ39" s="47">
        <f>SUM($AW$26+$AZ$32+$AW$38+$AZ$44)</f>
        <v>0</v>
      </c>
      <c r="BR39" s="47">
        <f>SUM(BO39-BQ39)</f>
        <v>0</v>
      </c>
      <c r="BS39" s="47"/>
      <c r="BT39" s="38"/>
      <c r="BU39" s="38"/>
      <c r="BV39" s="41"/>
      <c r="BW39" s="41"/>
      <c r="BX39" s="41"/>
      <c r="BY39" s="41"/>
      <c r="BZ39" s="41"/>
      <c r="CA39" s="41"/>
      <c r="CB39" s="41"/>
      <c r="CC39" s="24"/>
      <c r="CD39" s="24"/>
      <c r="CE39" s="24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24"/>
    </row>
    <row r="40" spans="2:116" s="4" customFormat="1" ht="18" customHeight="1" thickBot="1">
      <c r="B40" s="214">
        <v>16</v>
      </c>
      <c r="C40" s="194"/>
      <c r="D40" s="194">
        <v>2</v>
      </c>
      <c r="E40" s="194"/>
      <c r="F40" s="194"/>
      <c r="G40" s="194" t="s">
        <v>25</v>
      </c>
      <c r="H40" s="194"/>
      <c r="I40" s="194"/>
      <c r="J40" s="195">
        <f>J39</f>
        <v>0.614583333333333</v>
      </c>
      <c r="K40" s="195"/>
      <c r="L40" s="195"/>
      <c r="M40" s="195"/>
      <c r="N40" s="196"/>
      <c r="O40" s="197" t="str">
        <f>AG20</f>
        <v>offen</v>
      </c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8" t="s">
        <v>23</v>
      </c>
      <c r="AF40" s="198" t="str">
        <f>AG19</f>
        <v>1. FC Haßloch 08</v>
      </c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9"/>
      <c r="AW40" s="200"/>
      <c r="AX40" s="201"/>
      <c r="AY40" s="8" t="s">
        <v>22</v>
      </c>
      <c r="AZ40" s="201"/>
      <c r="BA40" s="202"/>
      <c r="BB40" s="200"/>
      <c r="BC40" s="203"/>
      <c r="BD40" s="20"/>
      <c r="BE40" s="38"/>
      <c r="BF40" s="43" t="str">
        <f t="shared" si="0"/>
        <v>0</v>
      </c>
      <c r="BG40" s="43" t="s">
        <v>22</v>
      </c>
      <c r="BH40" s="43" t="str">
        <f t="shared" si="1"/>
        <v>0</v>
      </c>
      <c r="BI40" s="38"/>
      <c r="BJ40" s="38"/>
      <c r="BK40" s="45"/>
      <c r="BL40" s="45"/>
      <c r="BM40" s="46" t="str">
        <f>$AG$18</f>
        <v>FC Phönix Bellheim 1</v>
      </c>
      <c r="BN40" s="47">
        <f>SUM($BH$28+$BF$34+$BF$38+$BH$42)</f>
        <v>0</v>
      </c>
      <c r="BO40" s="47">
        <f>SUM($AZ$28+$AW$34+$AW$38+$AZ$42)</f>
        <v>0</v>
      </c>
      <c r="BP40" s="48" t="s">
        <v>22</v>
      </c>
      <c r="BQ40" s="47">
        <f>SUM($AW$28+$AZ$34+$AZ$38+$AW$42)</f>
        <v>0</v>
      </c>
      <c r="BR40" s="47">
        <f>SUM(BO40-BQ40)</f>
        <v>0</v>
      </c>
      <c r="BS40" s="47"/>
      <c r="BT40" s="38"/>
      <c r="BU40" s="38"/>
      <c r="BV40" s="41"/>
      <c r="BW40" s="41"/>
      <c r="BX40" s="41"/>
      <c r="BY40" s="41"/>
      <c r="BZ40" s="41"/>
      <c r="CA40" s="41"/>
      <c r="CB40" s="41"/>
      <c r="CC40" s="24"/>
      <c r="CD40" s="24"/>
      <c r="CE40" s="24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24"/>
    </row>
    <row r="41" spans="2:116" s="4" customFormat="1" ht="18" customHeight="1">
      <c r="B41" s="213">
        <v>17</v>
      </c>
      <c r="C41" s="130"/>
      <c r="D41" s="130">
        <v>1</v>
      </c>
      <c r="E41" s="130"/>
      <c r="F41" s="130"/>
      <c r="G41" s="130" t="s">
        <v>19</v>
      </c>
      <c r="H41" s="130"/>
      <c r="I41" s="130"/>
      <c r="J41" s="204">
        <f t="shared" si="2"/>
        <v>0.6249999999999997</v>
      </c>
      <c r="K41" s="204"/>
      <c r="L41" s="204"/>
      <c r="M41" s="204"/>
      <c r="N41" s="205"/>
      <c r="O41" s="206" t="str">
        <f>D16</f>
        <v>FC Phönix Bellheim 2</v>
      </c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15" t="s">
        <v>23</v>
      </c>
      <c r="AF41" s="207" t="str">
        <f>D18</f>
        <v>VTG Queichhambach</v>
      </c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8"/>
      <c r="AW41" s="209"/>
      <c r="AX41" s="210"/>
      <c r="AY41" s="15" t="s">
        <v>22</v>
      </c>
      <c r="AZ41" s="210"/>
      <c r="BA41" s="211"/>
      <c r="BB41" s="209"/>
      <c r="BC41" s="212"/>
      <c r="BD41" s="20"/>
      <c r="BE41" s="38"/>
      <c r="BF41" s="43" t="str">
        <f t="shared" si="0"/>
        <v>0</v>
      </c>
      <c r="BG41" s="43" t="s">
        <v>22</v>
      </c>
      <c r="BH41" s="43" t="str">
        <f t="shared" si="1"/>
        <v>0</v>
      </c>
      <c r="BI41" s="38"/>
      <c r="BJ41" s="38"/>
      <c r="BK41" s="45"/>
      <c r="BL41" s="45"/>
      <c r="BM41" s="49" t="str">
        <f>$AG$19</f>
        <v>1. FC Haßloch 08</v>
      </c>
      <c r="BN41" s="47">
        <f>SUM($BF$28+$BH$32+$BF$36+$BH$40)</f>
        <v>0</v>
      </c>
      <c r="BO41" s="47">
        <f>SUM($AW$28+$AZ$32+$AW$36+$AZ$40)</f>
        <v>0</v>
      </c>
      <c r="BP41" s="48" t="s">
        <v>22</v>
      </c>
      <c r="BQ41" s="47">
        <f>SUM($AZ$28+$AW$32+$AZ$36+$AW$40)</f>
        <v>0</v>
      </c>
      <c r="BR41" s="47">
        <f>SUM(BO41-BQ41)</f>
        <v>0</v>
      </c>
      <c r="BS41" s="47"/>
      <c r="BT41" s="38"/>
      <c r="BU41" s="38"/>
      <c r="BV41" s="41"/>
      <c r="BW41" s="41"/>
      <c r="BX41" s="41"/>
      <c r="BY41" s="41"/>
      <c r="BZ41" s="41"/>
      <c r="CA41" s="41"/>
      <c r="CB41" s="41"/>
      <c r="CC41" s="24"/>
      <c r="CD41" s="24"/>
      <c r="CE41" s="24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24"/>
    </row>
    <row r="42" spans="2:116" s="4" customFormat="1" ht="18" customHeight="1" thickBot="1">
      <c r="B42" s="214">
        <v>18</v>
      </c>
      <c r="C42" s="194"/>
      <c r="D42" s="194">
        <v>2</v>
      </c>
      <c r="E42" s="194"/>
      <c r="F42" s="194"/>
      <c r="G42" s="194" t="s">
        <v>25</v>
      </c>
      <c r="H42" s="194"/>
      <c r="I42" s="194"/>
      <c r="J42" s="195">
        <f>J41</f>
        <v>0.6249999999999997</v>
      </c>
      <c r="K42" s="195"/>
      <c r="L42" s="195"/>
      <c r="M42" s="195"/>
      <c r="N42" s="196"/>
      <c r="O42" s="197" t="str">
        <f>AG16</f>
        <v>FV Kapsweyer</v>
      </c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8" t="s">
        <v>23</v>
      </c>
      <c r="AF42" s="198" t="str">
        <f>AG18</f>
        <v>FC Phönix Bellheim 1</v>
      </c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9"/>
      <c r="AW42" s="200"/>
      <c r="AX42" s="201"/>
      <c r="AY42" s="8" t="s">
        <v>22</v>
      </c>
      <c r="AZ42" s="201"/>
      <c r="BA42" s="202"/>
      <c r="BB42" s="200"/>
      <c r="BC42" s="203"/>
      <c r="BD42" s="20"/>
      <c r="BE42" s="38"/>
      <c r="BF42" s="43" t="str">
        <f t="shared" si="0"/>
        <v>0</v>
      </c>
      <c r="BG42" s="43" t="s">
        <v>22</v>
      </c>
      <c r="BH42" s="43" t="str">
        <f t="shared" si="1"/>
        <v>0</v>
      </c>
      <c r="BI42" s="38"/>
      <c r="BJ42" s="38"/>
      <c r="BK42" s="45"/>
      <c r="BL42" s="45"/>
      <c r="BM42" s="49" t="str">
        <f>$AG$20</f>
        <v>offen</v>
      </c>
      <c r="BN42" s="47">
        <f>SUM($BF$30+$BH$34+$BF$40+$BH$44)</f>
        <v>0</v>
      </c>
      <c r="BO42" s="47">
        <f>SUM($AW$30+$AZ$34+$AW$40+$AZ$44)</f>
        <v>0</v>
      </c>
      <c r="BP42" s="48" t="s">
        <v>22</v>
      </c>
      <c r="BQ42" s="47">
        <f>SUM($AZ$30+$AW$34+$AZ$40+$AW$44)</f>
        <v>0</v>
      </c>
      <c r="BR42" s="47">
        <f>SUM(BO42-BQ42)</f>
        <v>0</v>
      </c>
      <c r="BS42" s="47"/>
      <c r="BT42" s="38"/>
      <c r="BU42" s="38"/>
      <c r="BV42" s="41"/>
      <c r="BW42" s="41"/>
      <c r="BX42" s="41"/>
      <c r="BY42" s="41"/>
      <c r="BZ42" s="41"/>
      <c r="CA42" s="41"/>
      <c r="CB42" s="41"/>
      <c r="CC42" s="24"/>
      <c r="CD42" s="24"/>
      <c r="CE42" s="24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24"/>
    </row>
    <row r="43" spans="2:116" s="4" customFormat="1" ht="18" customHeight="1">
      <c r="B43" s="213">
        <v>19</v>
      </c>
      <c r="C43" s="130"/>
      <c r="D43" s="130">
        <v>1</v>
      </c>
      <c r="E43" s="130"/>
      <c r="F43" s="130"/>
      <c r="G43" s="130" t="s">
        <v>19</v>
      </c>
      <c r="H43" s="130"/>
      <c r="I43" s="130"/>
      <c r="J43" s="204">
        <f t="shared" si="2"/>
        <v>0.6354166666666663</v>
      </c>
      <c r="K43" s="204"/>
      <c r="L43" s="204"/>
      <c r="M43" s="204"/>
      <c r="N43" s="205"/>
      <c r="O43" s="206" t="str">
        <f>D17</f>
        <v>VfB Annweiler</v>
      </c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15" t="s">
        <v>23</v>
      </c>
      <c r="AF43" s="207" t="str">
        <f>D20</f>
        <v>Rot-Weis Seebach</v>
      </c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8"/>
      <c r="AW43" s="209"/>
      <c r="AX43" s="210"/>
      <c r="AY43" s="15" t="s">
        <v>22</v>
      </c>
      <c r="AZ43" s="210"/>
      <c r="BA43" s="211"/>
      <c r="BB43" s="209"/>
      <c r="BC43" s="212"/>
      <c r="BD43" s="20"/>
      <c r="BE43" s="38"/>
      <c r="BF43" s="43" t="str">
        <f t="shared" si="0"/>
        <v>0</v>
      </c>
      <c r="BG43" s="43" t="s">
        <v>22</v>
      </c>
      <c r="BH43" s="43" t="str">
        <f t="shared" si="1"/>
        <v>0</v>
      </c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41"/>
      <c r="BW43" s="41"/>
      <c r="BX43" s="41"/>
      <c r="BY43" s="41"/>
      <c r="BZ43" s="41"/>
      <c r="CA43" s="41"/>
      <c r="CB43" s="41"/>
      <c r="CC43" s="24"/>
      <c r="CD43" s="24"/>
      <c r="CE43" s="24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24"/>
    </row>
    <row r="44" spans="2:116" ht="18" customHeight="1" thickBot="1">
      <c r="B44" s="214">
        <v>20</v>
      </c>
      <c r="C44" s="194"/>
      <c r="D44" s="194">
        <v>2</v>
      </c>
      <c r="E44" s="194"/>
      <c r="F44" s="194"/>
      <c r="G44" s="194" t="s">
        <v>25</v>
      </c>
      <c r="H44" s="194"/>
      <c r="I44" s="194"/>
      <c r="J44" s="195">
        <f>J43</f>
        <v>0.6354166666666663</v>
      </c>
      <c r="K44" s="195"/>
      <c r="L44" s="195"/>
      <c r="M44" s="195"/>
      <c r="N44" s="196"/>
      <c r="O44" s="197" t="str">
        <f>AG17</f>
        <v>SC Hauenstein</v>
      </c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8" t="s">
        <v>23</v>
      </c>
      <c r="AF44" s="198" t="str">
        <f>AG20</f>
        <v>offen</v>
      </c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9"/>
      <c r="AW44" s="200"/>
      <c r="AX44" s="201"/>
      <c r="AY44" s="8" t="s">
        <v>22</v>
      </c>
      <c r="AZ44" s="201"/>
      <c r="BA44" s="202"/>
      <c r="BB44" s="200"/>
      <c r="BC44" s="203"/>
      <c r="BD44" s="21"/>
      <c r="BF44" s="43" t="str">
        <f t="shared" si="0"/>
        <v>0</v>
      </c>
      <c r="BG44" s="43" t="s">
        <v>22</v>
      </c>
      <c r="BH44" s="43" t="str">
        <f t="shared" si="1"/>
        <v>0</v>
      </c>
      <c r="CC44" s="22"/>
      <c r="CD44" s="22"/>
      <c r="CE44" s="22"/>
      <c r="DL44" s="22"/>
    </row>
    <row r="45" ht="12.75"/>
    <row r="46" spans="2:116" ht="12.75">
      <c r="B46" s="1" t="s">
        <v>30</v>
      </c>
      <c r="BD46" s="22"/>
      <c r="CC46" s="22"/>
      <c r="CD46" s="22"/>
      <c r="CE46" s="22"/>
      <c r="DL46" s="22"/>
    </row>
    <row r="47" spans="56:116" ht="6" customHeight="1" thickBot="1">
      <c r="BD47" s="22"/>
      <c r="CC47" s="22"/>
      <c r="CD47" s="22"/>
      <c r="CE47" s="22"/>
      <c r="DL47" s="22"/>
    </row>
    <row r="48" spans="2:115" s="9" customFormat="1" ht="13.5" customHeight="1" thickBot="1">
      <c r="B48" s="186" t="s">
        <v>15</v>
      </c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8"/>
      <c r="P48" s="186" t="s">
        <v>27</v>
      </c>
      <c r="Q48" s="187"/>
      <c r="R48" s="188"/>
      <c r="S48" s="186" t="s">
        <v>28</v>
      </c>
      <c r="T48" s="187"/>
      <c r="U48" s="187"/>
      <c r="V48" s="187"/>
      <c r="W48" s="188"/>
      <c r="X48" s="186" t="s">
        <v>29</v>
      </c>
      <c r="Y48" s="187"/>
      <c r="Z48" s="188"/>
      <c r="AA48" s="10"/>
      <c r="AB48" s="10"/>
      <c r="AC48" s="10"/>
      <c r="AD48" s="10"/>
      <c r="AE48" s="186" t="s">
        <v>16</v>
      </c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8"/>
      <c r="AS48" s="186" t="s">
        <v>27</v>
      </c>
      <c r="AT48" s="187"/>
      <c r="AU48" s="188"/>
      <c r="AV48" s="186" t="s">
        <v>28</v>
      </c>
      <c r="AW48" s="187"/>
      <c r="AX48" s="187"/>
      <c r="AY48" s="187"/>
      <c r="AZ48" s="188"/>
      <c r="BA48" s="186" t="s">
        <v>29</v>
      </c>
      <c r="BB48" s="187"/>
      <c r="BC48" s="188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1"/>
      <c r="BW48" s="51"/>
      <c r="BX48" s="51"/>
      <c r="BY48" s="51"/>
      <c r="BZ48" s="51"/>
      <c r="CA48" s="51"/>
      <c r="CB48" s="51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</row>
    <row r="49" spans="2:116" ht="12.75">
      <c r="B49" s="178" t="s">
        <v>10</v>
      </c>
      <c r="C49" s="179"/>
      <c r="D49" s="180" t="str">
        <f>BM31</f>
        <v>FC Phönix Bellheim 2</v>
      </c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2"/>
      <c r="P49" s="183">
        <f>BN31</f>
        <v>0</v>
      </c>
      <c r="Q49" s="184"/>
      <c r="R49" s="185"/>
      <c r="S49" s="179">
        <f>BO31</f>
        <v>0</v>
      </c>
      <c r="T49" s="179"/>
      <c r="U49" s="11" t="s">
        <v>22</v>
      </c>
      <c r="V49" s="179">
        <f>BQ31</f>
        <v>0</v>
      </c>
      <c r="W49" s="179"/>
      <c r="X49" s="191">
        <f>BR31</f>
        <v>0</v>
      </c>
      <c r="Y49" s="192"/>
      <c r="Z49" s="193"/>
      <c r="AA49" s="4"/>
      <c r="AB49" s="4"/>
      <c r="AC49" s="4"/>
      <c r="AD49" s="4"/>
      <c r="AE49" s="178" t="s">
        <v>10</v>
      </c>
      <c r="AF49" s="179"/>
      <c r="AG49" s="180" t="str">
        <f>BM38</f>
        <v>FV Kapsweyer</v>
      </c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2"/>
      <c r="AS49" s="183">
        <f>BN38</f>
        <v>0</v>
      </c>
      <c r="AT49" s="184"/>
      <c r="AU49" s="185"/>
      <c r="AV49" s="179">
        <f>BO38</f>
        <v>0</v>
      </c>
      <c r="AW49" s="179"/>
      <c r="AX49" s="11" t="s">
        <v>22</v>
      </c>
      <c r="AY49" s="179">
        <f>BQ38</f>
        <v>0</v>
      </c>
      <c r="AZ49" s="179"/>
      <c r="BA49" s="191">
        <f>BR38</f>
        <v>0</v>
      </c>
      <c r="BB49" s="192"/>
      <c r="BC49" s="193"/>
      <c r="BD49" s="22"/>
      <c r="CC49" s="22"/>
      <c r="CD49" s="22"/>
      <c r="CE49" s="22"/>
      <c r="DL49" s="22"/>
    </row>
    <row r="50" spans="2:116" ht="12.75">
      <c r="B50" s="162" t="s">
        <v>11</v>
      </c>
      <c r="C50" s="136"/>
      <c r="D50" s="163" t="str">
        <f>BM32</f>
        <v>VfB Annweiler</v>
      </c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5"/>
      <c r="P50" s="166">
        <f>BN32</f>
        <v>0</v>
      </c>
      <c r="Q50" s="167"/>
      <c r="R50" s="168"/>
      <c r="S50" s="136">
        <f>BO32</f>
        <v>0</v>
      </c>
      <c r="T50" s="136"/>
      <c r="U50" s="12" t="s">
        <v>22</v>
      </c>
      <c r="V50" s="136">
        <f>BQ32</f>
        <v>0</v>
      </c>
      <c r="W50" s="136"/>
      <c r="X50" s="159">
        <f>BR32</f>
        <v>0</v>
      </c>
      <c r="Y50" s="160"/>
      <c r="Z50" s="161"/>
      <c r="AA50" s="4"/>
      <c r="AB50" s="4"/>
      <c r="AC50" s="4"/>
      <c r="AD50" s="4"/>
      <c r="AE50" s="162" t="s">
        <v>11</v>
      </c>
      <c r="AF50" s="136"/>
      <c r="AG50" s="163" t="str">
        <f>BM39</f>
        <v>SC Hauenstein</v>
      </c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5"/>
      <c r="AS50" s="166">
        <f>BN39</f>
        <v>0</v>
      </c>
      <c r="AT50" s="167"/>
      <c r="AU50" s="168"/>
      <c r="AV50" s="136">
        <f>BO39</f>
        <v>0</v>
      </c>
      <c r="AW50" s="136"/>
      <c r="AX50" s="12" t="s">
        <v>22</v>
      </c>
      <c r="AY50" s="136">
        <f>BQ39</f>
        <v>0</v>
      </c>
      <c r="AZ50" s="136"/>
      <c r="BA50" s="159">
        <f>BR39</f>
        <v>0</v>
      </c>
      <c r="BB50" s="160"/>
      <c r="BC50" s="161"/>
      <c r="BD50" s="22"/>
      <c r="CC50" s="22"/>
      <c r="CD50" s="22"/>
      <c r="CE50" s="22"/>
      <c r="DL50" s="22"/>
    </row>
    <row r="51" spans="2:116" ht="12.75">
      <c r="B51" s="162" t="s">
        <v>12</v>
      </c>
      <c r="C51" s="136"/>
      <c r="D51" s="163" t="str">
        <f>BM33</f>
        <v>VTG Queichhambach</v>
      </c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5"/>
      <c r="P51" s="166">
        <f>BN33</f>
        <v>0</v>
      </c>
      <c r="Q51" s="167"/>
      <c r="R51" s="168"/>
      <c r="S51" s="136">
        <f>BO33</f>
        <v>0</v>
      </c>
      <c r="T51" s="136"/>
      <c r="U51" s="12" t="s">
        <v>22</v>
      </c>
      <c r="V51" s="136">
        <f>BQ33</f>
        <v>0</v>
      </c>
      <c r="W51" s="136"/>
      <c r="X51" s="159">
        <f>BR33</f>
        <v>0</v>
      </c>
      <c r="Y51" s="160"/>
      <c r="Z51" s="161"/>
      <c r="AA51" s="4"/>
      <c r="AB51" s="4"/>
      <c r="AC51" s="4"/>
      <c r="AD51" s="4"/>
      <c r="AE51" s="162" t="s">
        <v>12</v>
      </c>
      <c r="AF51" s="136"/>
      <c r="AG51" s="163" t="str">
        <f>BM40</f>
        <v>FC Phönix Bellheim 1</v>
      </c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5"/>
      <c r="AS51" s="166">
        <f>BN40</f>
        <v>0</v>
      </c>
      <c r="AT51" s="167"/>
      <c r="AU51" s="168"/>
      <c r="AV51" s="136">
        <f>BO40</f>
        <v>0</v>
      </c>
      <c r="AW51" s="136"/>
      <c r="AX51" s="12" t="s">
        <v>22</v>
      </c>
      <c r="AY51" s="136">
        <f>BQ40</f>
        <v>0</v>
      </c>
      <c r="AZ51" s="136"/>
      <c r="BA51" s="159">
        <f>BR40</f>
        <v>0</v>
      </c>
      <c r="BB51" s="160"/>
      <c r="BC51" s="161"/>
      <c r="BD51" s="22"/>
      <c r="CC51" s="22"/>
      <c r="CD51" s="22"/>
      <c r="CE51" s="22"/>
      <c r="DL51" s="22"/>
    </row>
    <row r="52" spans="2:116" ht="12.75">
      <c r="B52" s="162" t="s">
        <v>13</v>
      </c>
      <c r="C52" s="136"/>
      <c r="D52" s="163" t="str">
        <f>BM34</f>
        <v>JFV Südwest Löwen</v>
      </c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5"/>
      <c r="P52" s="166">
        <f>BN34</f>
        <v>0</v>
      </c>
      <c r="Q52" s="167"/>
      <c r="R52" s="168"/>
      <c r="S52" s="136">
        <f>BO34</f>
        <v>0</v>
      </c>
      <c r="T52" s="136"/>
      <c r="U52" s="12" t="s">
        <v>22</v>
      </c>
      <c r="V52" s="136">
        <f>BQ34</f>
        <v>0</v>
      </c>
      <c r="W52" s="136"/>
      <c r="X52" s="159">
        <f>BR34</f>
        <v>0</v>
      </c>
      <c r="Y52" s="160"/>
      <c r="Z52" s="161"/>
      <c r="AA52" s="4"/>
      <c r="AB52" s="4"/>
      <c r="AC52" s="4"/>
      <c r="AD52" s="4"/>
      <c r="AE52" s="162" t="s">
        <v>13</v>
      </c>
      <c r="AF52" s="136"/>
      <c r="AG52" s="163" t="str">
        <f>BM41</f>
        <v>1. FC Haßloch 08</v>
      </c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5"/>
      <c r="AS52" s="166">
        <f>BN41</f>
        <v>0</v>
      </c>
      <c r="AT52" s="167"/>
      <c r="AU52" s="168"/>
      <c r="AV52" s="136">
        <f>BO41</f>
        <v>0</v>
      </c>
      <c r="AW52" s="136"/>
      <c r="AX52" s="12" t="s">
        <v>22</v>
      </c>
      <c r="AY52" s="136">
        <f>BQ41</f>
        <v>0</v>
      </c>
      <c r="AZ52" s="136"/>
      <c r="BA52" s="159">
        <f>BR41</f>
        <v>0</v>
      </c>
      <c r="BB52" s="160"/>
      <c r="BC52" s="161"/>
      <c r="BD52" s="22"/>
      <c r="CC52" s="22"/>
      <c r="CD52" s="22"/>
      <c r="CE52" s="22"/>
      <c r="DL52" s="22"/>
    </row>
    <row r="53" spans="2:116" ht="13.5" thickBot="1">
      <c r="B53" s="170" t="s">
        <v>14</v>
      </c>
      <c r="C53" s="171"/>
      <c r="D53" s="172" t="str">
        <f>BM35</f>
        <v>Rot-Weis Seebach</v>
      </c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4"/>
      <c r="P53" s="175">
        <f>BN35</f>
        <v>0</v>
      </c>
      <c r="Q53" s="176"/>
      <c r="R53" s="177"/>
      <c r="S53" s="158">
        <f>BO35</f>
        <v>0</v>
      </c>
      <c r="T53" s="158"/>
      <c r="U53" s="13" t="s">
        <v>22</v>
      </c>
      <c r="V53" s="158">
        <f>BQ35</f>
        <v>0</v>
      </c>
      <c r="W53" s="158"/>
      <c r="X53" s="133">
        <f>BR35</f>
        <v>0</v>
      </c>
      <c r="Y53" s="134"/>
      <c r="Z53" s="135"/>
      <c r="AA53" s="4"/>
      <c r="AB53" s="4"/>
      <c r="AC53" s="4"/>
      <c r="AD53" s="4"/>
      <c r="AE53" s="170" t="s">
        <v>14</v>
      </c>
      <c r="AF53" s="171"/>
      <c r="AG53" s="172" t="str">
        <f>BM42</f>
        <v>offen</v>
      </c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4"/>
      <c r="AS53" s="175">
        <f>BN42</f>
        <v>0</v>
      </c>
      <c r="AT53" s="176"/>
      <c r="AU53" s="177"/>
      <c r="AV53" s="158">
        <f>BO42</f>
        <v>0</v>
      </c>
      <c r="AW53" s="158"/>
      <c r="AX53" s="13" t="s">
        <v>22</v>
      </c>
      <c r="AY53" s="158">
        <f>BQ42</f>
        <v>0</v>
      </c>
      <c r="AZ53" s="158"/>
      <c r="BA53" s="133">
        <f>BR42</f>
        <v>0</v>
      </c>
      <c r="BB53" s="134"/>
      <c r="BC53" s="135"/>
      <c r="BD53" s="22"/>
      <c r="CC53" s="22"/>
      <c r="CD53" s="22"/>
      <c r="CE53" s="22"/>
      <c r="DL53" s="22"/>
    </row>
    <row r="56" spans="2:116" ht="33">
      <c r="B56" s="155" t="str">
        <f>$A$2</f>
        <v>VfB Annweiler a./Tr. 1919 e.V.</v>
      </c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22"/>
      <c r="CC56" s="22"/>
      <c r="CD56" s="22"/>
      <c r="CE56" s="22"/>
      <c r="DL56" s="22"/>
    </row>
    <row r="57" spans="2:116" ht="27">
      <c r="B57" s="156" t="str">
        <f>$A$3</f>
        <v>9. Junioren Cup 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22"/>
      <c r="CC57" s="22"/>
      <c r="CD57" s="22"/>
      <c r="CE57" s="22"/>
      <c r="DL57" s="22"/>
    </row>
    <row r="59" spans="2:116" ht="12.75">
      <c r="B59" s="1" t="s">
        <v>32</v>
      </c>
      <c r="BD59" s="22"/>
      <c r="CC59" s="22"/>
      <c r="CD59" s="22"/>
      <c r="CE59" s="22"/>
      <c r="DL59" s="22"/>
    </row>
    <row r="61" spans="1:116" ht="15.75">
      <c r="A61" s="2"/>
      <c r="B61" s="2"/>
      <c r="C61" s="2"/>
      <c r="D61" s="2"/>
      <c r="E61" s="2"/>
      <c r="F61" s="2"/>
      <c r="G61" s="6" t="s">
        <v>3</v>
      </c>
      <c r="H61" s="169">
        <f>J44+X61+AL61+X61+AL61</f>
        <v>0.6562499999999996</v>
      </c>
      <c r="I61" s="169"/>
      <c r="J61" s="169"/>
      <c r="K61" s="169"/>
      <c r="L61" s="169"/>
      <c r="M61" s="7" t="s">
        <v>4</v>
      </c>
      <c r="N61" s="2"/>
      <c r="O61" s="2"/>
      <c r="P61" s="2"/>
      <c r="Q61" s="2"/>
      <c r="R61" s="2"/>
      <c r="S61" s="2"/>
      <c r="T61" s="6" t="s">
        <v>5</v>
      </c>
      <c r="U61" s="189">
        <v>1</v>
      </c>
      <c r="V61" s="189" t="s">
        <v>6</v>
      </c>
      <c r="W61" s="26" t="s">
        <v>39</v>
      </c>
      <c r="X61" s="190">
        <v>0.008333333333333333</v>
      </c>
      <c r="Y61" s="190"/>
      <c r="Z61" s="190"/>
      <c r="AA61" s="190"/>
      <c r="AB61" s="190"/>
      <c r="AC61" s="7" t="s">
        <v>7</v>
      </c>
      <c r="AD61" s="2"/>
      <c r="AE61" s="2"/>
      <c r="AF61" s="2"/>
      <c r="AG61" s="2"/>
      <c r="AH61" s="2"/>
      <c r="AI61" s="2"/>
      <c r="AJ61" s="2"/>
      <c r="AK61" s="6" t="s">
        <v>8</v>
      </c>
      <c r="AL61" s="190">
        <v>0.0020833333333333333</v>
      </c>
      <c r="AM61" s="190"/>
      <c r="AN61" s="190"/>
      <c r="AO61" s="190"/>
      <c r="AP61" s="190"/>
      <c r="AQ61" s="7" t="s">
        <v>7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CC61" s="22"/>
      <c r="CD61" s="22"/>
      <c r="CE61" s="22"/>
      <c r="DL61" s="22"/>
    </row>
    <row r="62" spans="56:116" ht="6" customHeight="1">
      <c r="BD62" s="22"/>
      <c r="CC62" s="22"/>
      <c r="CD62" s="22"/>
      <c r="CE62" s="22"/>
      <c r="DL62" s="22"/>
    </row>
    <row r="63" spans="56:116" ht="3.75" customHeight="1" thickBot="1">
      <c r="BD63" s="22"/>
      <c r="BZ63" s="29"/>
      <c r="CA63" s="29"/>
      <c r="CB63" s="29"/>
      <c r="CC63" s="56"/>
      <c r="CD63" s="56"/>
      <c r="CE63" s="56"/>
      <c r="CF63" s="53"/>
      <c r="CG63" s="53"/>
      <c r="CH63" s="53"/>
      <c r="DL63" s="22"/>
    </row>
    <row r="64" spans="2:55" ht="19.5" customHeight="1" thickBot="1">
      <c r="B64" s="229" t="s">
        <v>17</v>
      </c>
      <c r="C64" s="68"/>
      <c r="D64" s="113" t="s">
        <v>60</v>
      </c>
      <c r="E64" s="111"/>
      <c r="F64" s="69"/>
      <c r="G64" s="113" t="s">
        <v>20</v>
      </c>
      <c r="H64" s="111"/>
      <c r="I64" s="111"/>
      <c r="J64" s="111"/>
      <c r="K64" s="111"/>
      <c r="L64" s="111"/>
      <c r="M64" s="111"/>
      <c r="N64" s="69"/>
      <c r="O64" s="111" t="s">
        <v>40</v>
      </c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2"/>
      <c r="AW64" s="68" t="s">
        <v>24</v>
      </c>
      <c r="AX64" s="111"/>
      <c r="AY64" s="111"/>
      <c r="AZ64" s="111"/>
      <c r="BA64" s="112"/>
      <c r="BB64" s="68"/>
      <c r="BC64" s="69"/>
    </row>
    <row r="65" spans="2:55" ht="18" customHeight="1">
      <c r="B65" s="149">
        <v>21</v>
      </c>
      <c r="C65" s="98"/>
      <c r="D65" s="82">
        <v>1</v>
      </c>
      <c r="E65" s="83"/>
      <c r="F65" s="83"/>
      <c r="G65" s="70">
        <f>H61</f>
        <v>0.6562499999999996</v>
      </c>
      <c r="H65" s="71"/>
      <c r="I65" s="71"/>
      <c r="J65" s="71"/>
      <c r="K65" s="71"/>
      <c r="L65" s="71"/>
      <c r="M65" s="71"/>
      <c r="N65" s="72"/>
      <c r="O65" s="151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" t="s">
        <v>23</v>
      </c>
      <c r="AF65" s="152">
        <f>IF(ISBLANK(AZ44),"",$AG$50)</f>
      </c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3"/>
      <c r="AW65" s="107"/>
      <c r="AX65" s="108"/>
      <c r="AY65" s="108" t="s">
        <v>22</v>
      </c>
      <c r="AZ65" s="108"/>
      <c r="BA65" s="115"/>
      <c r="BB65" s="98"/>
      <c r="BC65" s="99"/>
    </row>
    <row r="66" spans="2:55" ht="12" customHeight="1" thickBot="1">
      <c r="B66" s="150"/>
      <c r="C66" s="100"/>
      <c r="D66" s="85"/>
      <c r="E66" s="86"/>
      <c r="F66" s="86"/>
      <c r="G66" s="73"/>
      <c r="H66" s="74"/>
      <c r="I66" s="74"/>
      <c r="J66" s="74"/>
      <c r="K66" s="74"/>
      <c r="L66" s="74"/>
      <c r="M66" s="74"/>
      <c r="N66" s="75"/>
      <c r="O66" s="93" t="s">
        <v>34</v>
      </c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16"/>
      <c r="AF66" s="94" t="s">
        <v>35</v>
      </c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5"/>
      <c r="AW66" s="109"/>
      <c r="AX66" s="110"/>
      <c r="AY66" s="110"/>
      <c r="AZ66" s="110"/>
      <c r="BA66" s="116"/>
      <c r="BB66" s="100"/>
      <c r="BC66" s="101"/>
    </row>
    <row r="67" spans="56:116" ht="3.75" customHeight="1" thickBot="1">
      <c r="BD67" s="22"/>
      <c r="BZ67" s="29"/>
      <c r="CA67" s="29"/>
      <c r="CB67" s="29"/>
      <c r="CC67" s="57"/>
      <c r="CD67" s="57"/>
      <c r="CE67" s="57"/>
      <c r="CF67" s="53"/>
      <c r="CG67" s="53"/>
      <c r="CH67" s="53"/>
      <c r="DL67" s="22"/>
    </row>
    <row r="68" spans="2:86" ht="19.5" customHeight="1" thickBot="1">
      <c r="B68" s="229" t="s">
        <v>17</v>
      </c>
      <c r="C68" s="68"/>
      <c r="D68" s="113" t="s">
        <v>60</v>
      </c>
      <c r="E68" s="111"/>
      <c r="F68" s="69"/>
      <c r="G68" s="60"/>
      <c r="H68" s="60"/>
      <c r="I68" s="60"/>
      <c r="J68" s="60"/>
      <c r="K68" s="60"/>
      <c r="L68" s="60"/>
      <c r="M68" s="60"/>
      <c r="N68" s="61"/>
      <c r="O68" s="68" t="s">
        <v>41</v>
      </c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2"/>
      <c r="AW68" s="68" t="s">
        <v>24</v>
      </c>
      <c r="AX68" s="111"/>
      <c r="AY68" s="111"/>
      <c r="AZ68" s="111"/>
      <c r="BA68" s="112"/>
      <c r="BB68" s="68"/>
      <c r="BC68" s="69"/>
      <c r="BD68" s="22"/>
      <c r="BZ68" s="29"/>
      <c r="CA68" s="29"/>
      <c r="CB68" s="54"/>
      <c r="CC68" s="57"/>
      <c r="CD68" s="57"/>
      <c r="CE68" s="57"/>
      <c r="CF68" s="53"/>
      <c r="CG68" s="53"/>
      <c r="CH68" s="53"/>
    </row>
    <row r="69" spans="2:86" ht="18" customHeight="1">
      <c r="B69" s="149">
        <v>22</v>
      </c>
      <c r="C69" s="98"/>
      <c r="D69" s="82">
        <v>2</v>
      </c>
      <c r="E69" s="83"/>
      <c r="F69" s="84"/>
      <c r="G69" s="70">
        <f>H61</f>
        <v>0.6562499999999996</v>
      </c>
      <c r="H69" s="71"/>
      <c r="I69" s="71"/>
      <c r="J69" s="71"/>
      <c r="K69" s="71"/>
      <c r="L69" s="71"/>
      <c r="M69" s="71"/>
      <c r="N69" s="72"/>
      <c r="O69" s="151">
        <f>IF(ISBLANK(AZ44),"",$AG$49)</f>
      </c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" t="s">
        <v>23</v>
      </c>
      <c r="AF69" s="152">
        <f>IF(ISBLANK(AZ43),"",$D$50)</f>
      </c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3"/>
      <c r="AW69" s="107"/>
      <c r="AX69" s="108"/>
      <c r="AY69" s="108" t="s">
        <v>22</v>
      </c>
      <c r="AZ69" s="108"/>
      <c r="BA69" s="115"/>
      <c r="BB69" s="98"/>
      <c r="BC69" s="99"/>
      <c r="BZ69" s="29"/>
      <c r="CA69" s="29"/>
      <c r="CB69" s="54"/>
      <c r="CC69" s="57"/>
      <c r="CD69" s="57"/>
      <c r="CE69" s="57"/>
      <c r="CF69" s="53"/>
      <c r="CG69" s="53"/>
      <c r="CH69" s="53"/>
    </row>
    <row r="70" spans="2:55" ht="12" customHeight="1" thickBot="1">
      <c r="B70" s="150"/>
      <c r="C70" s="100"/>
      <c r="D70" s="85"/>
      <c r="E70" s="86"/>
      <c r="F70" s="87"/>
      <c r="G70" s="73"/>
      <c r="H70" s="74"/>
      <c r="I70" s="74"/>
      <c r="J70" s="74"/>
      <c r="K70" s="74"/>
      <c r="L70" s="74"/>
      <c r="M70" s="74"/>
      <c r="N70" s="75"/>
      <c r="O70" s="93" t="s">
        <v>36</v>
      </c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16"/>
      <c r="AF70" s="94" t="s">
        <v>33</v>
      </c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5"/>
      <c r="AW70" s="109"/>
      <c r="AX70" s="110"/>
      <c r="AY70" s="110"/>
      <c r="AZ70" s="110"/>
      <c r="BA70" s="116"/>
      <c r="BB70" s="100"/>
      <c r="BC70" s="101"/>
    </row>
    <row r="71" spans="1:80" s="22" customFormat="1" ht="6.75" customHeight="1" thickBo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30"/>
      <c r="BW71" s="30"/>
      <c r="BX71" s="59"/>
      <c r="BY71" s="59"/>
      <c r="BZ71" s="59"/>
      <c r="CA71" s="59"/>
      <c r="CB71" s="59"/>
    </row>
    <row r="72" spans="1:75" s="22" customFormat="1" ht="13.5" thickBot="1">
      <c r="A72"/>
      <c r="B72" s="230" t="s">
        <v>17</v>
      </c>
      <c r="C72" s="231"/>
      <c r="D72" s="117" t="s">
        <v>60</v>
      </c>
      <c r="E72" s="118"/>
      <c r="F72" s="119"/>
      <c r="G72" s="102" t="s">
        <v>20</v>
      </c>
      <c r="H72" s="103"/>
      <c r="I72" s="103"/>
      <c r="J72" s="103"/>
      <c r="K72" s="103"/>
      <c r="L72" s="103"/>
      <c r="M72" s="103"/>
      <c r="N72" s="114"/>
      <c r="O72" s="103" t="s">
        <v>61</v>
      </c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232"/>
      <c r="AW72" s="102" t="s">
        <v>24</v>
      </c>
      <c r="AX72" s="103"/>
      <c r="AY72" s="103"/>
      <c r="AZ72" s="103"/>
      <c r="BA72" s="103"/>
      <c r="BB72" s="96"/>
      <c r="BC72" s="97"/>
      <c r="BE72" s="29"/>
      <c r="BF72" s="29"/>
      <c r="BG72" s="29"/>
      <c r="BH72" s="29"/>
      <c r="BI72" s="29"/>
      <c r="BJ72" s="29"/>
      <c r="BK72" s="29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</row>
    <row r="73" spans="1:75" s="22" customFormat="1" ht="12.75">
      <c r="A73"/>
      <c r="B73" s="76">
        <v>23</v>
      </c>
      <c r="C73" s="77"/>
      <c r="D73" s="76">
        <v>1</v>
      </c>
      <c r="E73" s="77"/>
      <c r="F73" s="78"/>
      <c r="G73" s="91">
        <f>G69+X61+AL61</f>
        <v>0.6666666666666662</v>
      </c>
      <c r="H73" s="92"/>
      <c r="I73" s="92"/>
      <c r="J73" s="92"/>
      <c r="K73" s="92"/>
      <c r="L73" s="92"/>
      <c r="M73" s="92"/>
      <c r="N73" s="66"/>
      <c r="O73" s="104">
        <f>IF(ISBLANK($AZ$71),"",$D$79)</f>
      </c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5" t="s">
        <v>23</v>
      </c>
      <c r="AF73" s="105">
        <f>IF(ISBLANK($AZ$72),"",$AG$79)</f>
      </c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6"/>
      <c r="AW73" s="107"/>
      <c r="AX73" s="108"/>
      <c r="AY73" s="108" t="s">
        <v>22</v>
      </c>
      <c r="AZ73" s="108"/>
      <c r="BA73" s="115"/>
      <c r="BB73" s="77"/>
      <c r="BC73" s="78"/>
      <c r="BE73" s="29"/>
      <c r="BF73" s="29"/>
      <c r="BG73" s="29"/>
      <c r="BH73" s="29"/>
      <c r="BI73" s="29"/>
      <c r="BJ73" s="29"/>
      <c r="BK73" s="29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</row>
    <row r="74" spans="1:75" s="22" customFormat="1" ht="13.5" thickBot="1">
      <c r="A74"/>
      <c r="B74" s="79"/>
      <c r="C74" s="80"/>
      <c r="D74" s="79"/>
      <c r="E74" s="80"/>
      <c r="F74" s="81"/>
      <c r="G74" s="67"/>
      <c r="H74" s="64"/>
      <c r="I74" s="64"/>
      <c r="J74" s="64"/>
      <c r="K74" s="64"/>
      <c r="L74" s="64"/>
      <c r="M74" s="64"/>
      <c r="N74" s="65"/>
      <c r="O74" s="93" t="s">
        <v>62</v>
      </c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16"/>
      <c r="AF74" s="94" t="s">
        <v>63</v>
      </c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5"/>
      <c r="AW74" s="109"/>
      <c r="AX74" s="110"/>
      <c r="AY74" s="110"/>
      <c r="AZ74" s="110"/>
      <c r="BA74" s="116"/>
      <c r="BB74" s="80"/>
      <c r="BC74" s="81"/>
      <c r="BE74" s="29"/>
      <c r="BF74" s="29"/>
      <c r="BG74" s="29"/>
      <c r="BH74" s="29"/>
      <c r="BI74" s="29"/>
      <c r="BJ74" s="29"/>
      <c r="BK74" s="29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</row>
    <row r="75" spans="1:75" s="22" customFormat="1" ht="5.25" customHeight="1" thickBo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E75" s="29"/>
      <c r="BF75" s="29"/>
      <c r="BG75" s="29"/>
      <c r="BH75" s="29"/>
      <c r="BI75" s="29"/>
      <c r="BJ75" s="29"/>
      <c r="BK75" s="29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</row>
    <row r="76" spans="2:55" ht="19.5" customHeight="1" thickBot="1">
      <c r="B76" s="154" t="s">
        <v>17</v>
      </c>
      <c r="C76" s="131"/>
      <c r="D76" s="88" t="s">
        <v>60</v>
      </c>
      <c r="E76" s="89"/>
      <c r="F76" s="90"/>
      <c r="G76" s="62"/>
      <c r="H76" s="62"/>
      <c r="I76" s="62"/>
      <c r="J76" s="62"/>
      <c r="K76" s="62"/>
      <c r="L76" s="62"/>
      <c r="M76" s="62"/>
      <c r="N76" s="63"/>
      <c r="O76" s="131" t="s">
        <v>37</v>
      </c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132"/>
      <c r="AW76" s="131" t="s">
        <v>24</v>
      </c>
      <c r="AX76" s="89"/>
      <c r="AY76" s="89"/>
      <c r="AZ76" s="89"/>
      <c r="BA76" s="132"/>
      <c r="BB76" s="131"/>
      <c r="BC76" s="90"/>
    </row>
    <row r="77" spans="2:55" ht="18" customHeight="1">
      <c r="B77" s="149">
        <v>24</v>
      </c>
      <c r="C77" s="98"/>
      <c r="D77" s="82">
        <v>1</v>
      </c>
      <c r="E77" s="83"/>
      <c r="F77" s="84"/>
      <c r="G77" s="70">
        <f>G73+X61+AL61</f>
        <v>0.6770833333333328</v>
      </c>
      <c r="H77" s="71"/>
      <c r="I77" s="71"/>
      <c r="J77" s="71"/>
      <c r="K77" s="71"/>
      <c r="L77" s="71"/>
      <c r="M77" s="71"/>
      <c r="N77" s="72"/>
      <c r="O77" s="151" t="str">
        <f>IF(ISBLANK($AZ$65)," ",IF($AW$65&lt;$AZ$65,$O$65,IF($AZ$65&lt;$AW$65,$AF$65)))</f>
        <v> </v>
      </c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" t="s">
        <v>23</v>
      </c>
      <c r="AF77" s="152" t="str">
        <f>IF(ISBLANK($AZ$69)," ",IF($AW$69&lt;$AZ$69,$O$69,IF($AZ$69&lt;$AW$69,$AF$69)))</f>
        <v> </v>
      </c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3"/>
      <c r="AW77" s="107"/>
      <c r="AX77" s="108"/>
      <c r="AY77" s="108" t="s">
        <v>22</v>
      </c>
      <c r="AZ77" s="108"/>
      <c r="BA77" s="115"/>
      <c r="BB77" s="98"/>
      <c r="BC77" s="99"/>
    </row>
    <row r="78" spans="2:55" ht="12" customHeight="1" thickBot="1">
      <c r="B78" s="150"/>
      <c r="C78" s="100"/>
      <c r="D78" s="85"/>
      <c r="E78" s="86"/>
      <c r="F78" s="87"/>
      <c r="G78" s="73"/>
      <c r="H78" s="74"/>
      <c r="I78" s="74"/>
      <c r="J78" s="74"/>
      <c r="K78" s="74"/>
      <c r="L78" s="74"/>
      <c r="M78" s="74"/>
      <c r="N78" s="75"/>
      <c r="O78" s="93" t="s">
        <v>45</v>
      </c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16"/>
      <c r="AF78" s="94" t="s">
        <v>42</v>
      </c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5"/>
      <c r="AW78" s="109"/>
      <c r="AX78" s="110"/>
      <c r="AY78" s="110"/>
      <c r="AZ78" s="110"/>
      <c r="BA78" s="116"/>
      <c r="BB78" s="100"/>
      <c r="BC78" s="101"/>
    </row>
    <row r="79" ht="3.75" customHeight="1" thickBot="1"/>
    <row r="80" spans="2:55" ht="19.5" customHeight="1" thickBot="1">
      <c r="B80" s="154" t="s">
        <v>17</v>
      </c>
      <c r="C80" s="131"/>
      <c r="D80" s="88" t="s">
        <v>60</v>
      </c>
      <c r="E80" s="89"/>
      <c r="F80" s="90"/>
      <c r="G80" s="62"/>
      <c r="H80" s="62"/>
      <c r="I80" s="62"/>
      <c r="J80" s="62"/>
      <c r="K80" s="62"/>
      <c r="L80" s="62"/>
      <c r="M80" s="62"/>
      <c r="N80" s="63"/>
      <c r="O80" s="131" t="s">
        <v>38</v>
      </c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132"/>
      <c r="AW80" s="131" t="s">
        <v>24</v>
      </c>
      <c r="AX80" s="89"/>
      <c r="AY80" s="89"/>
      <c r="AZ80" s="89"/>
      <c r="BA80" s="132"/>
      <c r="BB80" s="131"/>
      <c r="BC80" s="90"/>
    </row>
    <row r="81" spans="2:55" ht="18" customHeight="1">
      <c r="B81" s="149">
        <v>25</v>
      </c>
      <c r="C81" s="98"/>
      <c r="D81" s="82">
        <v>1</v>
      </c>
      <c r="E81" s="83"/>
      <c r="F81" s="84"/>
      <c r="G81" s="70">
        <f>G77+X61+AL61</f>
        <v>0.6874999999999994</v>
      </c>
      <c r="H81" s="71"/>
      <c r="I81" s="71"/>
      <c r="J81" s="71"/>
      <c r="K81" s="71"/>
      <c r="L81" s="71"/>
      <c r="M81" s="71"/>
      <c r="N81" s="72"/>
      <c r="O81" s="151" t="str">
        <f>IF(ISBLANK($AZ$65)," ",IF($AW$65&gt;$AZ$65,$O$65,IF($AZ$65&gt;$AW$65,$AF$65)))</f>
        <v> 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" t="s">
        <v>23</v>
      </c>
      <c r="AF81" s="152" t="str">
        <f>IF(ISBLANK($AZ$69)," ",IF($AW$69&gt;$AZ$69,$O$69,IF($AZ$69&gt;$AW$69,$AF$69)))</f>
        <v> </v>
      </c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3"/>
      <c r="AW81" s="107"/>
      <c r="AX81" s="108"/>
      <c r="AY81" s="108" t="s">
        <v>22</v>
      </c>
      <c r="AZ81" s="108"/>
      <c r="BA81" s="115"/>
      <c r="BB81" s="98"/>
      <c r="BC81" s="99"/>
    </row>
    <row r="82" spans="2:55" ht="12" customHeight="1" thickBot="1">
      <c r="B82" s="150"/>
      <c r="C82" s="100"/>
      <c r="D82" s="85"/>
      <c r="E82" s="86"/>
      <c r="F82" s="87"/>
      <c r="G82" s="73"/>
      <c r="H82" s="74"/>
      <c r="I82" s="74"/>
      <c r="J82" s="74"/>
      <c r="K82" s="74"/>
      <c r="L82" s="74"/>
      <c r="M82" s="74"/>
      <c r="N82" s="75"/>
      <c r="O82" s="93" t="s">
        <v>46</v>
      </c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16"/>
      <c r="AF82" s="94" t="s">
        <v>43</v>
      </c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5"/>
      <c r="AW82" s="109"/>
      <c r="AX82" s="110"/>
      <c r="AY82" s="110"/>
      <c r="AZ82" s="110"/>
      <c r="BA82" s="116"/>
      <c r="BB82" s="100"/>
      <c r="BC82" s="101"/>
    </row>
    <row r="84" spans="2:73" ht="12.75">
      <c r="B84" s="1" t="s">
        <v>44</v>
      </c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</row>
    <row r="85" ht="8.25" customHeight="1" thickBot="1"/>
    <row r="86" spans="9:48" ht="25.5" customHeight="1">
      <c r="I86" s="143" t="s">
        <v>10</v>
      </c>
      <c r="J86" s="144"/>
      <c r="K86" s="144"/>
      <c r="L86" s="17"/>
      <c r="M86" s="141" t="str">
        <f>IF(ISBLANK($AZ$81)," ",IF($AW$81&gt;$AZ$81,$O$81,IF($AZ$81&gt;$AW$81,$AF$81)))</f>
        <v> </v>
      </c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2"/>
    </row>
    <row r="87" spans="9:48" ht="25.5" customHeight="1">
      <c r="I87" s="145" t="s">
        <v>11</v>
      </c>
      <c r="J87" s="146"/>
      <c r="K87" s="146"/>
      <c r="L87" s="18"/>
      <c r="M87" s="137" t="str">
        <f>IF(ISBLANK($AZ$81)," ",IF($AW$81&lt;$AZ$81,$O$81,IF($AZ$81&lt;$AW$81,$AF$81)))</f>
        <v> </v>
      </c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8"/>
    </row>
    <row r="88" spans="9:48" ht="25.5" customHeight="1">
      <c r="I88" s="145" t="s">
        <v>12</v>
      </c>
      <c r="J88" s="146"/>
      <c r="K88" s="146"/>
      <c r="L88" s="18"/>
      <c r="M88" s="137" t="str">
        <f>IF(ISBLANK($AZ$77)," ",IF($AW$77&gt;$AZ$77,$O$77,IF($AZ$77&gt;$AW$77,$AF$77)))</f>
        <v> </v>
      </c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8"/>
    </row>
    <row r="89" spans="9:48" ht="25.5" customHeight="1" thickBot="1">
      <c r="I89" s="147" t="s">
        <v>13</v>
      </c>
      <c r="J89" s="148"/>
      <c r="K89" s="148"/>
      <c r="L89" s="19"/>
      <c r="M89" s="139" t="str">
        <f>IF(ISBLANK($AZ$77)," ",IF($AW$77&lt;$AZ$77,$O$77,IF($AZ$77&lt;$AW$77,$AF$77)))</f>
        <v> </v>
      </c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40"/>
    </row>
    <row r="94" ht="12.75">
      <c r="E94" t="s">
        <v>47</v>
      </c>
    </row>
  </sheetData>
  <sheetProtection/>
  <mergeCells count="383">
    <mergeCell ref="B64:C64"/>
    <mergeCell ref="B65:C66"/>
    <mergeCell ref="B69:C70"/>
    <mergeCell ref="BB64:BC64"/>
    <mergeCell ref="BB65:BC66"/>
    <mergeCell ref="BB69:BC70"/>
    <mergeCell ref="O70:AD70"/>
    <mergeCell ref="AF70:AV70"/>
    <mergeCell ref="O69:AD69"/>
    <mergeCell ref="AF69:AV69"/>
    <mergeCell ref="B68:C68"/>
    <mergeCell ref="O68:AV68"/>
    <mergeCell ref="O65:AD65"/>
    <mergeCell ref="B73:C74"/>
    <mergeCell ref="B72:C72"/>
    <mergeCell ref="O72:AV72"/>
    <mergeCell ref="AF65:AV65"/>
    <mergeCell ref="AV49:AW49"/>
    <mergeCell ref="AG50:AR50"/>
    <mergeCell ref="AV52:AW52"/>
    <mergeCell ref="AZ65:BA66"/>
    <mergeCell ref="AF66:AV66"/>
    <mergeCell ref="AS51:AU51"/>
    <mergeCell ref="AV51:AW51"/>
    <mergeCell ref="AE51:AF51"/>
    <mergeCell ref="AG51:AR51"/>
    <mergeCell ref="AL61:AP61"/>
    <mergeCell ref="BB28:BC28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S49:AU49"/>
    <mergeCell ref="BB25:BC25"/>
    <mergeCell ref="AW25:AX25"/>
    <mergeCell ref="AZ25:BA25"/>
    <mergeCell ref="AW26:AX26"/>
    <mergeCell ref="AZ26:BA26"/>
    <mergeCell ref="BB26:BC26"/>
    <mergeCell ref="AF25:AV25"/>
    <mergeCell ref="B25:C25"/>
    <mergeCell ref="J25:N25"/>
    <mergeCell ref="M6:T6"/>
    <mergeCell ref="Y6:AF6"/>
    <mergeCell ref="B8:AM8"/>
    <mergeCell ref="X10:AB10"/>
    <mergeCell ref="H10:L10"/>
    <mergeCell ref="AL10:AP10"/>
    <mergeCell ref="U10:V10"/>
    <mergeCell ref="B26:C26"/>
    <mergeCell ref="O26:AD26"/>
    <mergeCell ref="AF26:AV26"/>
    <mergeCell ref="J26:N26"/>
    <mergeCell ref="AE15:BC15"/>
    <mergeCell ref="B20:C20"/>
    <mergeCell ref="B16:C16"/>
    <mergeCell ref="AE16:AF16"/>
    <mergeCell ref="B17:C17"/>
    <mergeCell ref="B18:C18"/>
    <mergeCell ref="D16:Z16"/>
    <mergeCell ref="D17:Z17"/>
    <mergeCell ref="B19:C19"/>
    <mergeCell ref="AE19:AF19"/>
    <mergeCell ref="D25:F25"/>
    <mergeCell ref="G25:I25"/>
    <mergeCell ref="B24:C24"/>
    <mergeCell ref="B15:Z15"/>
    <mergeCell ref="O25:AD25"/>
    <mergeCell ref="BB24:BC24"/>
    <mergeCell ref="AW24:BA24"/>
    <mergeCell ref="J24:N24"/>
    <mergeCell ref="D24:F24"/>
    <mergeCell ref="G24:I24"/>
    <mergeCell ref="O24:AV24"/>
    <mergeCell ref="B31:C31"/>
    <mergeCell ref="B32:C32"/>
    <mergeCell ref="B33:C33"/>
    <mergeCell ref="B34:C34"/>
    <mergeCell ref="B27:C27"/>
    <mergeCell ref="B28:C28"/>
    <mergeCell ref="B29:C29"/>
    <mergeCell ref="B30:C30"/>
    <mergeCell ref="B40:C40"/>
    <mergeCell ref="B41:C41"/>
    <mergeCell ref="B42:C42"/>
    <mergeCell ref="B35:C35"/>
    <mergeCell ref="B36:C36"/>
    <mergeCell ref="B37:C37"/>
    <mergeCell ref="B38:C38"/>
    <mergeCell ref="B43:C43"/>
    <mergeCell ref="B44:C44"/>
    <mergeCell ref="D26:F26"/>
    <mergeCell ref="G26:I26"/>
    <mergeCell ref="D29:F29"/>
    <mergeCell ref="D31:F31"/>
    <mergeCell ref="G31:I31"/>
    <mergeCell ref="D33:F33"/>
    <mergeCell ref="G33:I33"/>
    <mergeCell ref="B39:C39"/>
    <mergeCell ref="BB27:BC27"/>
    <mergeCell ref="D27:F27"/>
    <mergeCell ref="G27:I27"/>
    <mergeCell ref="O27:AD27"/>
    <mergeCell ref="AF27:AV27"/>
    <mergeCell ref="AW27:AX27"/>
    <mergeCell ref="AF28:AV28"/>
    <mergeCell ref="AW28:AX28"/>
    <mergeCell ref="AZ27:BA27"/>
    <mergeCell ref="J27:N27"/>
    <mergeCell ref="AZ28:BA28"/>
    <mergeCell ref="AZ29:BA29"/>
    <mergeCell ref="BB29:BC29"/>
    <mergeCell ref="AF30:AV30"/>
    <mergeCell ref="AW30:AX30"/>
    <mergeCell ref="AZ30:BA30"/>
    <mergeCell ref="BB30:BC30"/>
    <mergeCell ref="AF29:AV29"/>
    <mergeCell ref="AW29:AX29"/>
    <mergeCell ref="D30:F30"/>
    <mergeCell ref="G30:I30"/>
    <mergeCell ref="J30:N30"/>
    <mergeCell ref="O30:AD30"/>
    <mergeCell ref="D32:F32"/>
    <mergeCell ref="G32:I32"/>
    <mergeCell ref="J32:N32"/>
    <mergeCell ref="O32:AD32"/>
    <mergeCell ref="J33:N33"/>
    <mergeCell ref="O33:AD33"/>
    <mergeCell ref="AF33:AV33"/>
    <mergeCell ref="AW33:AX33"/>
    <mergeCell ref="AZ32:BA32"/>
    <mergeCell ref="BB32:BC32"/>
    <mergeCell ref="J31:N31"/>
    <mergeCell ref="O31:AD31"/>
    <mergeCell ref="AF32:AV32"/>
    <mergeCell ref="AW32:AX32"/>
    <mergeCell ref="AF31:AV31"/>
    <mergeCell ref="AW31:AX31"/>
    <mergeCell ref="AZ31:BA31"/>
    <mergeCell ref="BB31:BC31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BB44:BC44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AF44:AV44"/>
    <mergeCell ref="AS48:AU48"/>
    <mergeCell ref="X48:Z48"/>
    <mergeCell ref="AV48:AZ48"/>
    <mergeCell ref="AW44:AX44"/>
    <mergeCell ref="AZ44:BA44"/>
    <mergeCell ref="BA48:BC48"/>
    <mergeCell ref="D44:F44"/>
    <mergeCell ref="G44:I44"/>
    <mergeCell ref="J44:N44"/>
    <mergeCell ref="O44:AD44"/>
    <mergeCell ref="U61:V61"/>
    <mergeCell ref="AE49:AF49"/>
    <mergeCell ref="X61:AB61"/>
    <mergeCell ref="AE48:AR48"/>
    <mergeCell ref="X50:Z50"/>
    <mergeCell ref="X49:Z49"/>
    <mergeCell ref="V49:W49"/>
    <mergeCell ref="AG49:AR49"/>
    <mergeCell ref="AE50:AF50"/>
    <mergeCell ref="V52:W52"/>
    <mergeCell ref="S48:W48"/>
    <mergeCell ref="S52:T52"/>
    <mergeCell ref="B50:C50"/>
    <mergeCell ref="B48:O48"/>
    <mergeCell ref="P48:R48"/>
    <mergeCell ref="B49:C49"/>
    <mergeCell ref="D49:O49"/>
    <mergeCell ref="P49:R49"/>
    <mergeCell ref="S49:T49"/>
    <mergeCell ref="AY52:AZ52"/>
    <mergeCell ref="BA52:BC52"/>
    <mergeCell ref="AS52:AU52"/>
    <mergeCell ref="P53:R53"/>
    <mergeCell ref="X52:Z52"/>
    <mergeCell ref="AE52:AF52"/>
    <mergeCell ref="AG52:AR52"/>
    <mergeCell ref="AG53:AR53"/>
    <mergeCell ref="AV53:AW53"/>
    <mergeCell ref="AS53:AU53"/>
    <mergeCell ref="D51:O51"/>
    <mergeCell ref="P51:R51"/>
    <mergeCell ref="S51:T51"/>
    <mergeCell ref="H61:L61"/>
    <mergeCell ref="P52:R52"/>
    <mergeCell ref="B57:BC57"/>
    <mergeCell ref="B51:C51"/>
    <mergeCell ref="B53:C53"/>
    <mergeCell ref="D53:O53"/>
    <mergeCell ref="BA53:BC53"/>
    <mergeCell ref="D50:O50"/>
    <mergeCell ref="P50:R50"/>
    <mergeCell ref="S50:T50"/>
    <mergeCell ref="V50:W50"/>
    <mergeCell ref="A2:AP2"/>
    <mergeCell ref="A3:AP3"/>
    <mergeCell ref="A4:AP4"/>
    <mergeCell ref="B56:BC56"/>
    <mergeCell ref="V53:W53"/>
    <mergeCell ref="X51:Z51"/>
    <mergeCell ref="B52:C52"/>
    <mergeCell ref="S53:T53"/>
    <mergeCell ref="D52:O52"/>
    <mergeCell ref="AY53:AZ53"/>
    <mergeCell ref="BB76:BC76"/>
    <mergeCell ref="B77:C78"/>
    <mergeCell ref="O77:AD77"/>
    <mergeCell ref="AF77:AV77"/>
    <mergeCell ref="O76:AV76"/>
    <mergeCell ref="AF78:AV78"/>
    <mergeCell ref="B76:C76"/>
    <mergeCell ref="BB80:BC80"/>
    <mergeCell ref="B81:C82"/>
    <mergeCell ref="O81:AD81"/>
    <mergeCell ref="AF81:AV81"/>
    <mergeCell ref="AW81:AX82"/>
    <mergeCell ref="AY81:AY82"/>
    <mergeCell ref="AZ81:BA82"/>
    <mergeCell ref="BB81:BC82"/>
    <mergeCell ref="AF82:AV82"/>
    <mergeCell ref="B80:C80"/>
    <mergeCell ref="I86:K86"/>
    <mergeCell ref="I87:K87"/>
    <mergeCell ref="I88:K88"/>
    <mergeCell ref="I89:K89"/>
    <mergeCell ref="V51:W51"/>
    <mergeCell ref="AW77:AX78"/>
    <mergeCell ref="M88:AV88"/>
    <mergeCell ref="M89:AV89"/>
    <mergeCell ref="M86:AV86"/>
    <mergeCell ref="M87:AV87"/>
    <mergeCell ref="O82:AD82"/>
    <mergeCell ref="O78:AD78"/>
    <mergeCell ref="AW76:BA76"/>
    <mergeCell ref="O80:AV80"/>
    <mergeCell ref="AW80:BA80"/>
    <mergeCell ref="AY77:AY78"/>
    <mergeCell ref="AZ77:BA78"/>
    <mergeCell ref="X53:Z53"/>
    <mergeCell ref="O66:AD66"/>
    <mergeCell ref="AE53:AF53"/>
    <mergeCell ref="D18:Z18"/>
    <mergeCell ref="D19:Z19"/>
    <mergeCell ref="D20:Z20"/>
    <mergeCell ref="G29:I29"/>
    <mergeCell ref="J29:N29"/>
    <mergeCell ref="O29:AD29"/>
    <mergeCell ref="D28:F28"/>
    <mergeCell ref="G28:I28"/>
    <mergeCell ref="J28:N28"/>
    <mergeCell ref="O28:AD28"/>
    <mergeCell ref="AG16:BC16"/>
    <mergeCell ref="AG17:BC17"/>
    <mergeCell ref="AE20:AF20"/>
    <mergeCell ref="AE17:AF17"/>
    <mergeCell ref="AE18:AF18"/>
    <mergeCell ref="AG18:BC18"/>
    <mergeCell ref="AG20:BC20"/>
    <mergeCell ref="AG19:BC19"/>
    <mergeCell ref="D64:F64"/>
    <mergeCell ref="D65:F66"/>
    <mergeCell ref="D69:F70"/>
    <mergeCell ref="D68:F68"/>
    <mergeCell ref="AW68:BA68"/>
    <mergeCell ref="AZ69:BA70"/>
    <mergeCell ref="AY73:AY74"/>
    <mergeCell ref="AZ73:BA74"/>
    <mergeCell ref="AW69:AX70"/>
    <mergeCell ref="AY69:AY70"/>
    <mergeCell ref="AW65:AX66"/>
    <mergeCell ref="AY65:AY66"/>
    <mergeCell ref="O64:AV64"/>
    <mergeCell ref="G64:N64"/>
    <mergeCell ref="AW64:BA64"/>
    <mergeCell ref="AW72:BA72"/>
    <mergeCell ref="O73:AD73"/>
    <mergeCell ref="AF73:AV73"/>
    <mergeCell ref="AW73:AX74"/>
    <mergeCell ref="G65:N66"/>
    <mergeCell ref="G69:N70"/>
    <mergeCell ref="D76:F76"/>
    <mergeCell ref="D80:F80"/>
    <mergeCell ref="G73:N74"/>
    <mergeCell ref="G77:N78"/>
    <mergeCell ref="G72:N72"/>
    <mergeCell ref="D72:F72"/>
    <mergeCell ref="BB68:BC68"/>
    <mergeCell ref="G81:N82"/>
    <mergeCell ref="D73:F74"/>
    <mergeCell ref="D77:F78"/>
    <mergeCell ref="D81:F82"/>
    <mergeCell ref="BB73:BC74"/>
    <mergeCell ref="O74:AD74"/>
    <mergeCell ref="AF74:AV74"/>
    <mergeCell ref="BB72:BC72"/>
    <mergeCell ref="BB77:BC78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Rene</cp:lastModifiedBy>
  <cp:lastPrinted>2015-05-14T07:40:29Z</cp:lastPrinted>
  <dcterms:created xsi:type="dcterms:W3CDTF">2002-02-21T07:48:38Z</dcterms:created>
  <dcterms:modified xsi:type="dcterms:W3CDTF">2015-05-14T07:40:46Z</dcterms:modified>
  <cp:category/>
  <cp:version/>
  <cp:contentType/>
  <cp:contentStatus/>
</cp:coreProperties>
</file>